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_transparency i posao\_projekti tekući\JP Fond februar 2020\PETRA 2021\"/>
    </mc:Choice>
  </mc:AlternateContent>
  <xr:revisionPtr revIDLastSave="0" documentId="13_ncr:1_{55965F47-35A0-4F1D-8808-C8E99E234F67}" xr6:coauthVersionLast="46" xr6:coauthVersionMax="46" xr10:uidLastSave="{00000000-0000-0000-0000-000000000000}"/>
  <bookViews>
    <workbookView xWindow="-108" yWindow="-108" windowWidth="23256" windowHeight="12576" activeTab="4" xr2:uid="{00000000-000D-0000-FFFF-FFFF00000000}"/>
  </bookViews>
  <sheets>
    <sheet name="Petra - svi podaci" sheetId="1" r:id="rId1"/>
    <sheet name="Rangiranje preduzeća" sheetId="4" r:id="rId2"/>
    <sheet name="Poređenje 2019 - 2021" sheetId="8" r:id="rId3"/>
    <sheet name="Prosek gradova i opština" sheetId="6" r:id="rId4"/>
    <sheet name="Indikatori" sheetId="3" r:id="rId5"/>
  </sheets>
  <calcPr calcId="191029" concurrentCalc="0"/>
</workbook>
</file>

<file path=xl/calcChain.xml><?xml version="1.0" encoding="utf-8"?>
<calcChain xmlns="http://schemas.openxmlformats.org/spreadsheetml/2006/main">
  <c r="D36" i="8" l="1"/>
  <c r="C36" i="8"/>
  <c r="B36" i="8"/>
  <c r="F27" i="8"/>
  <c r="F25" i="8"/>
  <c r="F20" i="8"/>
  <c r="F28" i="8"/>
  <c r="F11" i="8"/>
  <c r="F2" i="8"/>
  <c r="F4" i="8"/>
  <c r="F26" i="8"/>
  <c r="F24" i="8"/>
  <c r="F9" i="8"/>
  <c r="F31" i="8"/>
  <c r="F3" i="8"/>
  <c r="F12" i="8"/>
  <c r="F16" i="8"/>
  <c r="F8" i="8"/>
  <c r="F14" i="8"/>
  <c r="F7" i="8"/>
  <c r="F10" i="8"/>
  <c r="F29" i="8"/>
  <c r="F22" i="8"/>
  <c r="F18" i="8"/>
  <c r="F6" i="8"/>
  <c r="F23" i="8"/>
  <c r="F30" i="8"/>
  <c r="F17" i="8"/>
  <c r="F15" i="8"/>
  <c r="F21" i="8"/>
  <c r="F13" i="8"/>
  <c r="F5" i="8"/>
  <c r="F19" i="8"/>
  <c r="E27" i="8"/>
  <c r="E25" i="8"/>
  <c r="E20" i="8"/>
  <c r="E28" i="8"/>
  <c r="E11" i="8"/>
  <c r="E2" i="8"/>
  <c r="E4" i="8"/>
  <c r="E26" i="8"/>
  <c r="E24" i="8"/>
  <c r="E9" i="8"/>
  <c r="E31" i="8"/>
  <c r="E3" i="8"/>
  <c r="E12" i="8"/>
  <c r="E16" i="8"/>
  <c r="E8" i="8"/>
  <c r="E14" i="8"/>
  <c r="E7" i="8"/>
  <c r="E10" i="8"/>
  <c r="E29" i="8"/>
  <c r="E22" i="8"/>
  <c r="E18" i="8"/>
  <c r="E6" i="8"/>
  <c r="E23" i="8"/>
  <c r="E30" i="8"/>
  <c r="E17" i="8"/>
  <c r="E15" i="8"/>
  <c r="E21" i="8"/>
  <c r="E13" i="8"/>
  <c r="E5" i="8"/>
  <c r="E19" i="8"/>
  <c r="AI33" i="1"/>
  <c r="AH7" i="1"/>
  <c r="AI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E37" i="1"/>
  <c r="D37" i="1"/>
  <c r="AH19" i="1"/>
  <c r="AI19" i="1"/>
  <c r="AH20" i="1"/>
  <c r="AI20" i="1"/>
  <c r="E16" i="6"/>
  <c r="E14" i="6"/>
  <c r="E12" i="6"/>
  <c r="E9" i="6"/>
  <c r="E6" i="6"/>
  <c r="E2" i="6"/>
  <c r="AH5" i="1"/>
  <c r="AI5" i="1"/>
  <c r="AH6" i="1"/>
  <c r="AI6" i="1"/>
  <c r="AH8" i="1"/>
  <c r="AI8" i="1"/>
  <c r="AH9" i="1"/>
  <c r="AI9" i="1"/>
  <c r="AH10" i="1"/>
  <c r="AI10" i="1"/>
  <c r="AH11" i="1"/>
  <c r="AI11" i="1"/>
  <c r="AH12" i="1"/>
  <c r="AI12" i="1"/>
  <c r="AH13" i="1"/>
  <c r="AI13" i="1"/>
  <c r="AH14" i="1"/>
  <c r="AI14" i="1"/>
  <c r="AH15" i="1"/>
  <c r="AI15" i="1"/>
  <c r="AH16" i="1"/>
  <c r="AI16" i="1"/>
  <c r="AH17" i="1"/>
  <c r="AI17" i="1"/>
  <c r="AH18" i="1"/>
  <c r="AI18" i="1"/>
  <c r="AH21" i="1"/>
  <c r="AI21" i="1"/>
  <c r="AH22" i="1"/>
  <c r="AI22" i="1"/>
  <c r="AH23" i="1"/>
  <c r="AI23" i="1"/>
  <c r="AH24" i="1"/>
  <c r="AI24" i="1"/>
  <c r="AH25" i="1"/>
  <c r="AI25" i="1"/>
  <c r="AH26" i="1"/>
  <c r="AI26" i="1"/>
  <c r="AH27" i="1"/>
  <c r="AI27" i="1"/>
  <c r="AH28" i="1"/>
  <c r="AI28" i="1"/>
  <c r="AH29" i="1"/>
  <c r="AI29" i="1"/>
  <c r="AH30" i="1"/>
  <c r="AI30" i="1"/>
  <c r="AH31" i="1"/>
  <c r="AI31" i="1"/>
  <c r="AH32" i="1"/>
  <c r="AI32" i="1"/>
  <c r="AH33" i="1"/>
  <c r="AH34" i="1"/>
  <c r="AI34" i="1"/>
  <c r="AH35" i="1"/>
  <c r="AI35" i="1"/>
  <c r="AH36" i="1"/>
  <c r="AI36" i="1"/>
  <c r="AH4" i="1"/>
  <c r="AI4" i="1"/>
  <c r="A5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</calcChain>
</file>

<file path=xl/sharedStrings.xml><?xml version="1.0" encoding="utf-8"?>
<sst xmlns="http://schemas.openxmlformats.org/spreadsheetml/2006/main" count="248" uniqueCount="120">
  <si>
    <t>Electric company</t>
  </si>
  <si>
    <t>Gas</t>
  </si>
  <si>
    <t>Forests</t>
  </si>
  <si>
    <t>Water</t>
  </si>
  <si>
    <t>Cargo</t>
  </si>
  <si>
    <t>Post</t>
  </si>
  <si>
    <t>Arms</t>
  </si>
  <si>
    <t>Airports</t>
  </si>
  <si>
    <t>Export bank</t>
  </si>
  <si>
    <t>Oil transport</t>
  </si>
  <si>
    <t>Not paired (Official gazette)</t>
  </si>
  <si>
    <t>Not paired (Roads)</t>
  </si>
  <si>
    <t>Not paired (Coal mine)</t>
  </si>
  <si>
    <t>Not paired (National park)</t>
  </si>
  <si>
    <t>Not paired (Broadcasting Equipment and Communications)</t>
  </si>
  <si>
    <t>City 1 (garbage)</t>
  </si>
  <si>
    <t>City 1 (City transport)</t>
  </si>
  <si>
    <t>City 1 (Water suply)</t>
  </si>
  <si>
    <t>City 1 (heating)</t>
  </si>
  <si>
    <t>City 2 (garbage)</t>
  </si>
  <si>
    <t>City 2 (Water suply)</t>
  </si>
  <si>
    <t>City 2 (heating)</t>
  </si>
  <si>
    <t>City 3 (water suply)</t>
  </si>
  <si>
    <t>City 3 (heating)</t>
  </si>
  <si>
    <t>City 4 (water suply)</t>
  </si>
  <si>
    <t>City 4 (heating)</t>
  </si>
  <si>
    <t>City 6 (water suply)</t>
  </si>
  <si>
    <t>City 6 (heating)</t>
  </si>
  <si>
    <t>S</t>
  </si>
  <si>
    <t>Total:</t>
  </si>
  <si>
    <t>Srbijagas</t>
  </si>
  <si>
    <t>Srbijašume</t>
  </si>
  <si>
    <t>Srbijavode</t>
  </si>
  <si>
    <t>Transnafta</t>
  </si>
  <si>
    <t>Službeni glasnik</t>
  </si>
  <si>
    <t>Putevi Srbija</t>
  </si>
  <si>
    <t>JP PEU Resavica</t>
  </si>
  <si>
    <t>JP NP Kopaonik</t>
  </si>
  <si>
    <t>Emisiona tehnika i veze</t>
  </si>
  <si>
    <t>Gradska čistoća Beograd</t>
  </si>
  <si>
    <t>Vodovod i kanalizacija Novi Sad</t>
  </si>
  <si>
    <t>Vodovod i kanalizacija Subotica</t>
  </si>
  <si>
    <t>Vodovod i kanalizacija Kragujevac</t>
  </si>
  <si>
    <t>JKP Šumadija Kragujevac</t>
  </si>
  <si>
    <t>Toplana Šabac</t>
  </si>
  <si>
    <t xml:space="preserve">A – Položaj  </t>
  </si>
  <si>
    <t>B – Poslovanje</t>
  </si>
  <si>
    <t xml:space="preserve">D – Dostupnost podataka </t>
  </si>
  <si>
    <t xml:space="preserve">Da li je sproveden javni konkurs za izbor direktora? </t>
  </si>
  <si>
    <t xml:space="preserve">Da li su javno dostupni zapisnici sa sednica  upravnih nadzornih i revizorskih tela preduzeća  u proteklih 12 meseci? </t>
  </si>
  <si>
    <t xml:space="preserve">Da li je na sajtu objavljen popis imovine (ili informacija o najvažnijim/najvrednijim delovima imovine - nekretnine, vozila i sl) preduzeća? </t>
  </si>
  <si>
    <t>Da li je na sajtu objavljen  finansijski plan/budžet preduzeća?</t>
  </si>
  <si>
    <t>Da li je na sajtu objavljen godišnji plan/program rada preduzeća?</t>
  </si>
  <si>
    <t>Da li je na sajtu objavljen godišnji izveštaj o radu preduzeća?</t>
  </si>
  <si>
    <t>Da li je na sajtu objavljen cenovnik usluga koje pruža preduzeće?</t>
  </si>
  <si>
    <t xml:space="preserve">Da li je na sajtu objavljen izveštaj o reviziji finansijskih izveštaja za prethodnih 3-5 godina? </t>
  </si>
  <si>
    <t xml:space="preserve">Da li je na sajtu objavljena informacija o politici naplate potraživanja preduzeća? </t>
  </si>
  <si>
    <t>Da li je na sajtu objavljen plan javnih nabavki za tekuću godinu?</t>
  </si>
  <si>
    <t xml:space="preserve">Da li su pozivi za javne nabavke objavljeni na sajtu? </t>
  </si>
  <si>
    <t xml:space="preserve">Da li su obrazložene odluke o dodeli ugovora za javne nabavke objavljene na sajtu? </t>
  </si>
  <si>
    <t>Da li su na sajtu objavljeni podaci (kontakt) o osobi zaduženoj za postupanje sa prijavama uzbunjivača?</t>
  </si>
  <si>
    <t xml:space="preserve">Da li je na sajtu objavljena obrazložena odluka o izboru/postavljenju direktora preduzeća? </t>
  </si>
  <si>
    <t>Da li postoji posebna stranica (podstranica) na sajtu preduzeća, posvećena javnim nabavkama?</t>
  </si>
  <si>
    <t xml:space="preserve">Da li su ugovori za pravne usluge (namena, iznos i sl) objavljeni na sajtu? </t>
  </si>
  <si>
    <t>Da li je na sajtu objavljen pravilnik/vodič za uzbunjivanje/uzbunjivače?</t>
  </si>
  <si>
    <t xml:space="preserve">Da li su na sajtu dostupne osnovne informacije (imena, funkcije, kontakti) o menadžementu (struktura menadžmenta zavisi od pravnog okvira)? </t>
  </si>
  <si>
    <t xml:space="preserve">Da li su na sajtu dostupni profesionalni CV-jevi menadžmenta  (struktura menadžmenta zavisi od pravnog okvira)? </t>
  </si>
  <si>
    <t>NA</t>
  </si>
  <si>
    <t>Gradsko saobraćajno preduzeće Beograd</t>
  </si>
  <si>
    <t>Beogradski vodovod i kanalizacija Beograd</t>
  </si>
  <si>
    <t>Elektroprivreda Srbije</t>
  </si>
  <si>
    <t>Srbija kargo ad</t>
  </si>
  <si>
    <t>Pošta Srbije</t>
  </si>
  <si>
    <t>MB namenska ad</t>
  </si>
  <si>
    <t>Agencija za osiguranje i finansiranje izvoza Republike Srbije ad</t>
  </si>
  <si>
    <t>Beogradske elektrane Beograd</t>
  </si>
  <si>
    <t>Mediana Niš</t>
  </si>
  <si>
    <t>Naissus Niš</t>
  </si>
  <si>
    <t>Gradska toplana Niš</t>
  </si>
  <si>
    <t>Čistoća Novi Sad</t>
  </si>
  <si>
    <t>Novosadska toplana Novi Sad</t>
  </si>
  <si>
    <t>Subotička toplana</t>
  </si>
  <si>
    <t>Vodovod Šabac</t>
  </si>
  <si>
    <t xml:space="preserve">Prosek </t>
  </si>
  <si>
    <t>Beograd</t>
  </si>
  <si>
    <t>Niš</t>
  </si>
  <si>
    <t>Novi Sad</t>
  </si>
  <si>
    <t>Subotica</t>
  </si>
  <si>
    <t>Kragujevac</t>
  </si>
  <si>
    <t>Šabac</t>
  </si>
  <si>
    <t>Koridori doo</t>
  </si>
  <si>
    <t>Državna lutrija doo</t>
  </si>
  <si>
    <t>Sve informacije tražene su na sajtovima preduzeća. Informacija pronađena na sajtu znači ocenu 2. Informacija koja nije dostupna na sajtu, a dobijena je naknadnom verifikacijom  - ocenu 1.</t>
  </si>
  <si>
    <t>Da li je na sajtu dostupan dokument koji jasno opisuje nadležnost (delatnost)  preduzeća? (osnivački akt i/ili statut)</t>
  </si>
  <si>
    <t xml:space="preserve">Da li je na sajtu dostupan broj zaposlenih u preduzeću?  </t>
  </si>
  <si>
    <t xml:space="preserve">Da li su na sajtu objavljeni podaci o dugovima i kreditima preduzeća? </t>
  </si>
  <si>
    <t xml:space="preserve">Da li su na sajtu objavljeni podaci o novčanim potraživanjima preduzeća? </t>
  </si>
  <si>
    <t xml:space="preserve">Da li je na sajtu objavljen akt kojim se utvrđuje interna struktura preduzeća, broj zaposlenih i opis njihovih radnih mesta (sistematizacija)? </t>
  </si>
  <si>
    <t>Da li su podaci o troškovima sponzorstava objavljeni na sajtu?    (ili je dostupna informacija da preduzeće ne dodeljuje sponzorstva)</t>
  </si>
  <si>
    <t>Da li su podaci o troškovima reklamiranja, konsultantskim uslugama i marketinga objavljeni na sajtu?  (ili je dostupna informacija da preduzeće nema ove troškove)</t>
  </si>
  <si>
    <t>Da li su ugovori za reklamiranje, konsultantske usluge i marketing objavljeni na sajtu? (ili je dostupna informacija da preduzeće nema ove troškove)</t>
  </si>
  <si>
    <t>Ocene PETRA 2019 sa postojećim indikatorima</t>
  </si>
  <si>
    <t>Ocene PETRA 2019 sa tadašnjim indikatorima</t>
  </si>
  <si>
    <t>Da li je na sajtu dostupna jasna strategija preduzeća koja opisuje njegov cilj poslovanja/osnivanja i načine ostvarivanja strategije?  (osnivački akt, strategija, višegodišnji program poslovanja)</t>
  </si>
  <si>
    <t>Da li je na sajtu objavljen i postoji li individualna politika (pravilnik) preduzeća u vezi sa troškovima reprezentacije?  (zahtev nakon uvida, u okviru verifikacije)</t>
  </si>
  <si>
    <t>Da li je na sajtu objavljen i postoji li individualna politika (pravilnik) preduzeća u vezi sa korišćenjem službenih automobila?  (zahtev nakon uvida, u okviru verifikacije)</t>
  </si>
  <si>
    <t>Aerodromi Srbije</t>
  </si>
  <si>
    <t>C - Procedure</t>
  </si>
  <si>
    <t>Broj indikatora</t>
  </si>
  <si>
    <t>Indikator</t>
  </si>
  <si>
    <t>Prosečna ocena</t>
  </si>
  <si>
    <t>Preduzeće</t>
  </si>
  <si>
    <t>Ocena</t>
  </si>
  <si>
    <t>JLS</t>
  </si>
  <si>
    <t>Preduzeća</t>
  </si>
  <si>
    <t>Ocene</t>
  </si>
  <si>
    <t>Ocene PETRA 2021</t>
  </si>
  <si>
    <t>Nominalni rast ocene</t>
  </si>
  <si>
    <t>Realni rast ocene</t>
  </si>
  <si>
    <t xml:space="preserve">Prosek: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</si>
</sst>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2" fillId="0" borderId="17" xfId="0" applyFont="1" applyBorder="1" applyAlignment="1">
      <alignment vertical="top" wrapText="1"/>
    </xf>
    <xf numFmtId="0" fontId="0" fillId="0" borderId="32" xfId="0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7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4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left" vertical="top" wrapText="1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44" xfId="0" applyBorder="1" applyAlignment="1">
      <alignment horizontal="left" vertical="top" wrapText="1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wrapText="1"/>
    </xf>
    <xf numFmtId="164" fontId="0" fillId="0" borderId="31" xfId="0" applyNumberFormat="1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164" fontId="5" fillId="6" borderId="14" xfId="0" applyNumberFormat="1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164" fontId="5" fillId="6" borderId="8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164" fontId="1" fillId="7" borderId="15" xfId="0" applyNumberFormat="1" applyFont="1" applyFill="1" applyBorder="1" applyAlignment="1">
      <alignment horizontal="center" vertical="center"/>
    </xf>
    <xf numFmtId="164" fontId="1" fillId="7" borderId="6" xfId="0" applyNumberFormat="1" applyFont="1" applyFill="1" applyBorder="1" applyAlignment="1">
      <alignment horizontal="center" vertical="center"/>
    </xf>
    <xf numFmtId="164" fontId="1" fillId="7" borderId="9" xfId="0" applyNumberFormat="1" applyFont="1" applyFill="1" applyBorder="1" applyAlignment="1">
      <alignment horizontal="center" vertical="center"/>
    </xf>
    <xf numFmtId="164" fontId="5" fillId="4" borderId="14" xfId="0" applyNumberFormat="1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top" wrapText="1"/>
    </xf>
    <xf numFmtId="164" fontId="5" fillId="9" borderId="1" xfId="0" applyNumberFormat="1" applyFont="1" applyFill="1" applyBorder="1" applyAlignment="1">
      <alignment horizontal="center" vertical="center"/>
    </xf>
    <xf numFmtId="164" fontId="5" fillId="10" borderId="1" xfId="0" applyNumberFormat="1" applyFont="1" applyFill="1" applyBorder="1" applyAlignment="1">
      <alignment horizontal="center" vertical="center"/>
    </xf>
    <xf numFmtId="164" fontId="5" fillId="9" borderId="8" xfId="0" applyNumberFormat="1" applyFont="1" applyFill="1" applyBorder="1" applyAlignment="1">
      <alignment horizontal="center" vertical="center"/>
    </xf>
    <xf numFmtId="164" fontId="5" fillId="10" borderId="1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0"/>
  <sheetViews>
    <sheetView zoomScale="70" zoomScaleNormal="70" workbookViewId="0">
      <pane xSplit="3" ySplit="3" topLeftCell="W27" activePane="bottomRight" state="frozen"/>
      <selection pane="topRight" activeCell="D1" sqref="D1"/>
      <selection pane="bottomLeft" activeCell="A4" sqref="A4"/>
      <selection pane="bottomRight" activeCell="AI3" sqref="AI3:AK3"/>
    </sheetView>
  </sheetViews>
  <sheetFormatPr defaultColWidth="9.109375" defaultRowHeight="14.4" x14ac:dyDescent="0.3"/>
  <cols>
    <col min="1" max="1" width="9.109375" style="1"/>
    <col min="2" max="2" width="14.5546875" style="2" hidden="1" customWidth="1"/>
    <col min="3" max="3" width="15.88671875" style="1" customWidth="1"/>
    <col min="4" max="33" width="15.109375" style="1" customWidth="1"/>
    <col min="34" max="34" width="9.109375" style="1" customWidth="1"/>
    <col min="35" max="35" width="9.109375" style="29"/>
    <col min="36" max="36" width="14.44140625" style="1" customWidth="1"/>
    <col min="37" max="37" width="12.33203125" style="1" customWidth="1"/>
    <col min="38" max="16384" width="9.109375" style="1"/>
  </cols>
  <sheetData>
    <row r="1" spans="1:37" ht="15" thickBot="1" x14ac:dyDescent="0.35">
      <c r="A1" s="9"/>
      <c r="B1" s="13"/>
      <c r="C1" s="5"/>
      <c r="D1" s="121" t="s">
        <v>45</v>
      </c>
      <c r="E1" s="121"/>
      <c r="F1" s="121"/>
      <c r="G1" s="121"/>
      <c r="H1" s="121"/>
      <c r="I1" s="121"/>
      <c r="J1" s="121"/>
      <c r="K1" s="122"/>
      <c r="L1" s="123" t="s">
        <v>46</v>
      </c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4" t="s">
        <v>107</v>
      </c>
      <c r="X1" s="125"/>
      <c r="Y1" s="125"/>
      <c r="Z1" s="126"/>
      <c r="AA1" s="121" t="s">
        <v>47</v>
      </c>
      <c r="AB1" s="121"/>
      <c r="AC1" s="121"/>
      <c r="AD1" s="121"/>
      <c r="AE1" s="121"/>
      <c r="AF1" s="121"/>
      <c r="AG1" s="121"/>
    </row>
    <row r="2" spans="1:37" ht="15" thickBot="1" x14ac:dyDescent="0.35">
      <c r="A2" s="9"/>
      <c r="B2" s="15"/>
      <c r="C2" s="8"/>
      <c r="D2" s="21">
        <v>1</v>
      </c>
      <c r="E2" s="21">
        <f>SUM(D2,1)</f>
        <v>2</v>
      </c>
      <c r="F2" s="21">
        <f t="shared" ref="F2:I2" si="0">SUM(E2,1)</f>
        <v>3</v>
      </c>
      <c r="G2" s="21">
        <f t="shared" si="0"/>
        <v>4</v>
      </c>
      <c r="H2" s="21">
        <f t="shared" si="0"/>
        <v>5</v>
      </c>
      <c r="I2" s="21">
        <f t="shared" si="0"/>
        <v>6</v>
      </c>
      <c r="J2" s="21">
        <f t="shared" ref="J2" si="1">SUM(I2,1)</f>
        <v>7</v>
      </c>
      <c r="K2" s="21">
        <f t="shared" ref="K2" si="2">SUM(J2,1)</f>
        <v>8</v>
      </c>
      <c r="L2" s="21">
        <f t="shared" ref="L2" si="3">SUM(K2,1)</f>
        <v>9</v>
      </c>
      <c r="M2" s="21">
        <f t="shared" ref="M2" si="4">SUM(L2,1)</f>
        <v>10</v>
      </c>
      <c r="N2" s="21">
        <f t="shared" ref="N2" si="5">SUM(M2,1)</f>
        <v>11</v>
      </c>
      <c r="O2" s="21">
        <f t="shared" ref="O2" si="6">SUM(N2,1)</f>
        <v>12</v>
      </c>
      <c r="P2" s="21">
        <f t="shared" ref="P2" si="7">SUM(O2,1)</f>
        <v>13</v>
      </c>
      <c r="Q2" s="21">
        <f t="shared" ref="Q2" si="8">SUM(P2,1)</f>
        <v>14</v>
      </c>
      <c r="R2" s="21">
        <f t="shared" ref="R2" si="9">SUM(Q2,1)</f>
        <v>15</v>
      </c>
      <c r="S2" s="21">
        <f t="shared" ref="S2" si="10">SUM(R2,1)</f>
        <v>16</v>
      </c>
      <c r="T2" s="21">
        <f t="shared" ref="T2" si="11">SUM(S2,1)</f>
        <v>17</v>
      </c>
      <c r="U2" s="21">
        <f t="shared" ref="U2" si="12">SUM(T2,1)</f>
        <v>18</v>
      </c>
      <c r="V2" s="47">
        <f t="shared" ref="V2" si="13">SUM(U2,1)</f>
        <v>19</v>
      </c>
      <c r="W2" s="50">
        <f t="shared" ref="W2" si="14">SUM(V2,1)</f>
        <v>20</v>
      </c>
      <c r="X2" s="21">
        <f t="shared" ref="X2" si="15">SUM(W2,1)</f>
        <v>21</v>
      </c>
      <c r="Y2" s="21">
        <f t="shared" ref="Y2" si="16">SUM(X2,1)</f>
        <v>22</v>
      </c>
      <c r="Z2" s="22">
        <f t="shared" ref="Z2" si="17">SUM(Y2,1)</f>
        <v>23</v>
      </c>
      <c r="AA2" s="49">
        <f t="shared" ref="AA2" si="18">SUM(Z2,1)</f>
        <v>24</v>
      </c>
      <c r="AB2" s="21">
        <f t="shared" ref="AB2" si="19">SUM(AA2,1)</f>
        <v>25</v>
      </c>
      <c r="AC2" s="21">
        <f t="shared" ref="AC2" si="20">SUM(AB2,1)</f>
        <v>26</v>
      </c>
      <c r="AD2" s="21">
        <f t="shared" ref="AD2" si="21">SUM(AC2,1)</f>
        <v>27</v>
      </c>
      <c r="AE2" s="21">
        <f t="shared" ref="AE2" si="22">SUM(AD2,1)</f>
        <v>28</v>
      </c>
      <c r="AF2" s="21">
        <f t="shared" ref="AF2" si="23">SUM(AE2,1)</f>
        <v>29</v>
      </c>
      <c r="AG2" s="21">
        <f t="shared" ref="AG2" si="24">SUM(AF2,1)</f>
        <v>30</v>
      </c>
    </row>
    <row r="3" spans="1:37" s="3" customFormat="1" ht="203.4" customHeight="1" thickBot="1" x14ac:dyDescent="0.35">
      <c r="A3" s="40"/>
      <c r="B3" s="41"/>
      <c r="C3" s="42"/>
      <c r="D3" s="24" t="s">
        <v>93</v>
      </c>
      <c r="E3" s="24" t="s">
        <v>103</v>
      </c>
      <c r="F3" s="24" t="s">
        <v>48</v>
      </c>
      <c r="G3" s="24" t="s">
        <v>94</v>
      </c>
      <c r="H3" s="24" t="s">
        <v>65</v>
      </c>
      <c r="I3" s="24" t="s">
        <v>66</v>
      </c>
      <c r="J3" s="24" t="s">
        <v>49</v>
      </c>
      <c r="K3" s="26" t="s">
        <v>50</v>
      </c>
      <c r="L3" s="23" t="s">
        <v>51</v>
      </c>
      <c r="M3" s="24" t="s">
        <v>52</v>
      </c>
      <c r="N3" s="24" t="s">
        <v>53</v>
      </c>
      <c r="O3" s="24" t="s">
        <v>54</v>
      </c>
      <c r="P3" s="24" t="s">
        <v>55</v>
      </c>
      <c r="Q3" s="24" t="s">
        <v>95</v>
      </c>
      <c r="R3" s="24" t="s">
        <v>96</v>
      </c>
      <c r="S3" s="24" t="s">
        <v>56</v>
      </c>
      <c r="T3" s="25" t="s">
        <v>57</v>
      </c>
      <c r="U3" s="24" t="s">
        <v>58</v>
      </c>
      <c r="V3" s="48" t="s">
        <v>59</v>
      </c>
      <c r="W3" s="23" t="s">
        <v>104</v>
      </c>
      <c r="X3" s="24" t="s">
        <v>105</v>
      </c>
      <c r="Y3" s="24" t="s">
        <v>64</v>
      </c>
      <c r="Z3" s="26" t="s">
        <v>60</v>
      </c>
      <c r="AA3" s="44" t="s">
        <v>97</v>
      </c>
      <c r="AB3" s="43" t="s">
        <v>61</v>
      </c>
      <c r="AC3" s="43" t="s">
        <v>62</v>
      </c>
      <c r="AD3" s="43" t="s">
        <v>98</v>
      </c>
      <c r="AE3" s="43" t="s">
        <v>99</v>
      </c>
      <c r="AF3" s="43" t="s">
        <v>100</v>
      </c>
      <c r="AG3" s="95" t="s">
        <v>63</v>
      </c>
      <c r="AH3" s="97" t="s">
        <v>29</v>
      </c>
      <c r="AI3" s="98" t="s">
        <v>116</v>
      </c>
      <c r="AJ3" s="99" t="s">
        <v>101</v>
      </c>
      <c r="AK3" s="100" t="s">
        <v>102</v>
      </c>
    </row>
    <row r="4" spans="1:37" ht="28.8" x14ac:dyDescent="0.3">
      <c r="A4" s="10">
        <v>1</v>
      </c>
      <c r="B4" s="13" t="s">
        <v>0</v>
      </c>
      <c r="C4" s="17" t="s">
        <v>70</v>
      </c>
      <c r="D4" s="45">
        <v>2</v>
      </c>
      <c r="E4" s="46">
        <v>1</v>
      </c>
      <c r="F4" s="46">
        <v>0</v>
      </c>
      <c r="G4" s="46">
        <v>2</v>
      </c>
      <c r="H4" s="46">
        <v>2</v>
      </c>
      <c r="I4" s="46">
        <v>1</v>
      </c>
      <c r="J4" s="46">
        <v>0</v>
      </c>
      <c r="K4" s="57">
        <v>0</v>
      </c>
      <c r="L4" s="54">
        <v>2</v>
      </c>
      <c r="M4" s="46">
        <v>1</v>
      </c>
      <c r="N4" s="46">
        <v>2</v>
      </c>
      <c r="O4" s="46">
        <v>2</v>
      </c>
      <c r="P4" s="46">
        <v>2</v>
      </c>
      <c r="Q4" s="46">
        <v>2</v>
      </c>
      <c r="R4" s="46">
        <v>2</v>
      </c>
      <c r="S4" s="46">
        <v>0</v>
      </c>
      <c r="T4" s="46">
        <v>2</v>
      </c>
      <c r="U4" s="46">
        <v>2</v>
      </c>
      <c r="V4" s="53">
        <v>2</v>
      </c>
      <c r="W4" s="55">
        <v>0</v>
      </c>
      <c r="X4" s="51">
        <v>0</v>
      </c>
      <c r="Y4" s="51">
        <v>2</v>
      </c>
      <c r="Z4" s="52">
        <v>2</v>
      </c>
      <c r="AA4" s="56">
        <v>0</v>
      </c>
      <c r="AB4" s="51">
        <v>0</v>
      </c>
      <c r="AC4" s="51">
        <v>2</v>
      </c>
      <c r="AD4" s="51">
        <v>1</v>
      </c>
      <c r="AE4" s="51">
        <v>1</v>
      </c>
      <c r="AF4" s="51">
        <v>0</v>
      </c>
      <c r="AG4" s="76">
        <v>0</v>
      </c>
      <c r="AH4" s="96">
        <f t="shared" ref="AH4:AH36" si="25">SUM(D4:AG4)</f>
        <v>35</v>
      </c>
      <c r="AI4" s="101">
        <f>AH4/60</f>
        <v>0.58333333333333337</v>
      </c>
      <c r="AJ4" s="33">
        <v>0.6166666666666667</v>
      </c>
      <c r="AK4" s="82">
        <v>0.6216216216216216</v>
      </c>
    </row>
    <row r="5" spans="1:37" x14ac:dyDescent="0.3">
      <c r="A5" s="11">
        <f>SUM(A4,1)</f>
        <v>2</v>
      </c>
      <c r="B5" s="14" t="s">
        <v>1</v>
      </c>
      <c r="C5" s="18" t="s">
        <v>30</v>
      </c>
      <c r="D5" s="60">
        <v>1</v>
      </c>
      <c r="E5" s="58">
        <v>1</v>
      </c>
      <c r="F5" s="58">
        <v>0</v>
      </c>
      <c r="G5" s="58">
        <v>1</v>
      </c>
      <c r="H5" s="58">
        <v>2</v>
      </c>
      <c r="I5" s="58">
        <v>1</v>
      </c>
      <c r="J5" s="58">
        <v>0</v>
      </c>
      <c r="K5" s="61">
        <v>0</v>
      </c>
      <c r="L5" s="62">
        <v>2</v>
      </c>
      <c r="M5" s="58">
        <v>0</v>
      </c>
      <c r="N5" s="58">
        <v>0</v>
      </c>
      <c r="O5" s="58">
        <v>2</v>
      </c>
      <c r="P5" s="58">
        <v>0</v>
      </c>
      <c r="Q5" s="58">
        <v>0</v>
      </c>
      <c r="R5" s="58">
        <v>2</v>
      </c>
      <c r="S5" s="58">
        <v>0</v>
      </c>
      <c r="T5" s="58">
        <v>1</v>
      </c>
      <c r="U5" s="58">
        <v>0</v>
      </c>
      <c r="V5" s="59">
        <v>0</v>
      </c>
      <c r="W5" s="62">
        <v>0</v>
      </c>
      <c r="X5" s="58">
        <v>0</v>
      </c>
      <c r="Y5" s="58">
        <v>0</v>
      </c>
      <c r="Z5" s="61">
        <v>0</v>
      </c>
      <c r="AA5" s="60">
        <v>0</v>
      </c>
      <c r="AB5" s="58">
        <v>0</v>
      </c>
      <c r="AC5" s="58">
        <v>2</v>
      </c>
      <c r="AD5" s="58">
        <v>0</v>
      </c>
      <c r="AE5" s="58">
        <v>0</v>
      </c>
      <c r="AF5" s="58">
        <v>0</v>
      </c>
      <c r="AG5" s="59">
        <v>0</v>
      </c>
      <c r="AH5" s="80">
        <f t="shared" si="25"/>
        <v>15</v>
      </c>
      <c r="AI5" s="102">
        <f t="shared" ref="AI5:AI36" si="26">AH5/60</f>
        <v>0.25</v>
      </c>
      <c r="AJ5" s="31">
        <v>0.31666666666666665</v>
      </c>
      <c r="AK5" s="83">
        <v>0.29729729729729731</v>
      </c>
    </row>
    <row r="6" spans="1:37" x14ac:dyDescent="0.3">
      <c r="A6" s="11">
        <f t="shared" ref="A6:A36" si="27">SUM(A5,1)</f>
        <v>3</v>
      </c>
      <c r="B6" s="14" t="s">
        <v>2</v>
      </c>
      <c r="C6" s="18" t="s">
        <v>31</v>
      </c>
      <c r="D6" s="60">
        <v>2</v>
      </c>
      <c r="E6" s="58">
        <v>2</v>
      </c>
      <c r="F6" s="58">
        <v>0</v>
      </c>
      <c r="G6" s="58">
        <v>2</v>
      </c>
      <c r="H6" s="58">
        <v>2</v>
      </c>
      <c r="I6" s="58">
        <v>2</v>
      </c>
      <c r="J6" s="58">
        <v>0</v>
      </c>
      <c r="K6" s="61">
        <v>0</v>
      </c>
      <c r="L6" s="62">
        <v>2</v>
      </c>
      <c r="M6" s="58">
        <v>2</v>
      </c>
      <c r="N6" s="58">
        <v>2</v>
      </c>
      <c r="O6" s="58">
        <v>2</v>
      </c>
      <c r="P6" s="58">
        <v>0</v>
      </c>
      <c r="Q6" s="58">
        <v>1</v>
      </c>
      <c r="R6" s="58">
        <v>1</v>
      </c>
      <c r="S6" s="58">
        <v>0</v>
      </c>
      <c r="T6" s="58">
        <v>2</v>
      </c>
      <c r="U6" s="58">
        <v>0</v>
      </c>
      <c r="V6" s="59">
        <v>0</v>
      </c>
      <c r="W6" s="62">
        <v>0</v>
      </c>
      <c r="X6" s="58">
        <v>0</v>
      </c>
      <c r="Y6" s="58">
        <v>0</v>
      </c>
      <c r="Z6" s="61">
        <v>0</v>
      </c>
      <c r="AA6" s="60">
        <v>0</v>
      </c>
      <c r="AB6" s="58">
        <v>0</v>
      </c>
      <c r="AC6" s="58">
        <v>2</v>
      </c>
      <c r="AD6" s="58">
        <v>2</v>
      </c>
      <c r="AE6" s="58">
        <v>2</v>
      </c>
      <c r="AF6" s="58">
        <v>0</v>
      </c>
      <c r="AG6" s="59">
        <v>0</v>
      </c>
      <c r="AH6" s="80">
        <f t="shared" si="25"/>
        <v>28</v>
      </c>
      <c r="AI6" s="102">
        <f t="shared" si="26"/>
        <v>0.46666666666666667</v>
      </c>
      <c r="AJ6" s="31">
        <v>0.55000000000000004</v>
      </c>
      <c r="AK6" s="83">
        <v>0.47297297297297297</v>
      </c>
    </row>
    <row r="7" spans="1:37" x14ac:dyDescent="0.3">
      <c r="A7" s="11">
        <f t="shared" si="27"/>
        <v>4</v>
      </c>
      <c r="B7" s="14" t="s">
        <v>3</v>
      </c>
      <c r="C7" s="18" t="s">
        <v>32</v>
      </c>
      <c r="D7" s="60">
        <v>2</v>
      </c>
      <c r="E7" s="58">
        <v>0</v>
      </c>
      <c r="F7" s="58">
        <v>2</v>
      </c>
      <c r="G7" s="58">
        <v>2</v>
      </c>
      <c r="H7" s="58">
        <v>2</v>
      </c>
      <c r="I7" s="58">
        <v>2</v>
      </c>
      <c r="J7" s="58">
        <v>0</v>
      </c>
      <c r="K7" s="61">
        <v>2</v>
      </c>
      <c r="L7" s="62">
        <v>2</v>
      </c>
      <c r="M7" s="58">
        <v>2</v>
      </c>
      <c r="N7" s="58">
        <v>2</v>
      </c>
      <c r="O7" s="58">
        <v>2</v>
      </c>
      <c r="P7" s="58">
        <v>2</v>
      </c>
      <c r="Q7" s="58">
        <v>2</v>
      </c>
      <c r="R7" s="58">
        <v>2</v>
      </c>
      <c r="S7" s="58">
        <v>0</v>
      </c>
      <c r="T7" s="58">
        <v>2</v>
      </c>
      <c r="U7" s="58">
        <v>0</v>
      </c>
      <c r="V7" s="59">
        <v>0</v>
      </c>
      <c r="W7" s="62">
        <v>0</v>
      </c>
      <c r="X7" s="58">
        <v>0</v>
      </c>
      <c r="Y7" s="58">
        <v>2</v>
      </c>
      <c r="Z7" s="61">
        <v>0</v>
      </c>
      <c r="AA7" s="60">
        <v>1</v>
      </c>
      <c r="AB7" s="58">
        <v>2</v>
      </c>
      <c r="AC7" s="58">
        <v>2</v>
      </c>
      <c r="AD7" s="58">
        <v>2</v>
      </c>
      <c r="AE7" s="58">
        <v>2</v>
      </c>
      <c r="AF7" s="58">
        <v>2</v>
      </c>
      <c r="AG7" s="59">
        <v>0</v>
      </c>
      <c r="AH7" s="80">
        <f t="shared" si="25"/>
        <v>41</v>
      </c>
      <c r="AI7" s="102">
        <f>AH7/60</f>
        <v>0.68333333333333335</v>
      </c>
      <c r="AJ7" s="31">
        <v>0.73333333333333328</v>
      </c>
      <c r="AK7" s="83">
        <v>0.69444444444444442</v>
      </c>
    </row>
    <row r="8" spans="1:37" x14ac:dyDescent="0.3">
      <c r="A8" s="11">
        <f t="shared" si="27"/>
        <v>5</v>
      </c>
      <c r="B8" s="14" t="s">
        <v>4</v>
      </c>
      <c r="C8" s="18" t="s">
        <v>71</v>
      </c>
      <c r="D8" s="60">
        <v>2</v>
      </c>
      <c r="E8" s="58">
        <v>2</v>
      </c>
      <c r="F8" s="58">
        <v>0</v>
      </c>
      <c r="G8" s="58">
        <v>2</v>
      </c>
      <c r="H8" s="58">
        <v>2</v>
      </c>
      <c r="I8" s="58">
        <v>1</v>
      </c>
      <c r="J8" s="58">
        <v>0</v>
      </c>
      <c r="K8" s="61">
        <v>0</v>
      </c>
      <c r="L8" s="62">
        <v>2</v>
      </c>
      <c r="M8" s="58">
        <v>2</v>
      </c>
      <c r="N8" s="58">
        <v>2</v>
      </c>
      <c r="O8" s="58">
        <v>2</v>
      </c>
      <c r="P8" s="58">
        <v>0</v>
      </c>
      <c r="Q8" s="58">
        <v>2</v>
      </c>
      <c r="R8" s="58">
        <v>1</v>
      </c>
      <c r="S8" s="58">
        <v>0</v>
      </c>
      <c r="T8" s="58">
        <v>0</v>
      </c>
      <c r="U8" s="58">
        <v>0</v>
      </c>
      <c r="V8" s="59">
        <v>0</v>
      </c>
      <c r="W8" s="62">
        <v>0</v>
      </c>
      <c r="X8" s="58">
        <v>0</v>
      </c>
      <c r="Y8" s="58">
        <v>2</v>
      </c>
      <c r="Z8" s="61">
        <v>2</v>
      </c>
      <c r="AA8" s="60">
        <v>0</v>
      </c>
      <c r="AB8" s="58">
        <v>0</v>
      </c>
      <c r="AC8" s="58">
        <v>2</v>
      </c>
      <c r="AD8" s="58">
        <v>2</v>
      </c>
      <c r="AE8" s="58">
        <v>2</v>
      </c>
      <c r="AF8" s="58">
        <v>0</v>
      </c>
      <c r="AG8" s="59">
        <v>0</v>
      </c>
      <c r="AH8" s="80">
        <f t="shared" si="25"/>
        <v>30</v>
      </c>
      <c r="AI8" s="102">
        <f t="shared" si="26"/>
        <v>0.5</v>
      </c>
      <c r="AJ8" s="31">
        <v>0.6333333333333333</v>
      </c>
      <c r="AK8" s="83">
        <v>0.66216216216216217</v>
      </c>
    </row>
    <row r="9" spans="1:37" x14ac:dyDescent="0.3">
      <c r="A9" s="11">
        <f t="shared" si="27"/>
        <v>6</v>
      </c>
      <c r="B9" s="14" t="s">
        <v>5</v>
      </c>
      <c r="C9" s="18" t="s">
        <v>72</v>
      </c>
      <c r="D9" s="60">
        <v>2</v>
      </c>
      <c r="E9" s="58">
        <v>2</v>
      </c>
      <c r="F9" s="58">
        <v>0</v>
      </c>
      <c r="G9" s="58">
        <v>2</v>
      </c>
      <c r="H9" s="58">
        <v>2</v>
      </c>
      <c r="I9" s="58">
        <v>1</v>
      </c>
      <c r="J9" s="58">
        <v>0</v>
      </c>
      <c r="K9" s="61">
        <v>1</v>
      </c>
      <c r="L9" s="62">
        <v>2</v>
      </c>
      <c r="M9" s="58">
        <v>2</v>
      </c>
      <c r="N9" s="58">
        <v>2</v>
      </c>
      <c r="O9" s="58">
        <v>2</v>
      </c>
      <c r="P9" s="58">
        <v>2</v>
      </c>
      <c r="Q9" s="58">
        <v>2</v>
      </c>
      <c r="R9" s="58">
        <v>1</v>
      </c>
      <c r="S9" s="58">
        <v>0</v>
      </c>
      <c r="T9" s="58">
        <v>2</v>
      </c>
      <c r="U9" s="58">
        <v>1</v>
      </c>
      <c r="V9" s="59">
        <v>1</v>
      </c>
      <c r="W9" s="62">
        <v>1</v>
      </c>
      <c r="X9" s="58">
        <v>1</v>
      </c>
      <c r="Y9" s="58">
        <v>0</v>
      </c>
      <c r="Z9" s="61">
        <v>2</v>
      </c>
      <c r="AA9" s="60">
        <v>2</v>
      </c>
      <c r="AB9" s="58">
        <v>0</v>
      </c>
      <c r="AC9" s="58">
        <v>2</v>
      </c>
      <c r="AD9" s="58">
        <v>1</v>
      </c>
      <c r="AE9" s="58">
        <v>1</v>
      </c>
      <c r="AF9" s="58">
        <v>0</v>
      </c>
      <c r="AG9" s="59">
        <v>0</v>
      </c>
      <c r="AH9" s="80">
        <f t="shared" si="25"/>
        <v>37</v>
      </c>
      <c r="AI9" s="102">
        <f t="shared" si="26"/>
        <v>0.6166666666666667</v>
      </c>
      <c r="AJ9" s="31">
        <v>0.58333333333333337</v>
      </c>
      <c r="AK9" s="83">
        <v>0.55405405405405406</v>
      </c>
    </row>
    <row r="10" spans="1:37" x14ac:dyDescent="0.3">
      <c r="A10" s="11">
        <f t="shared" si="27"/>
        <v>7</v>
      </c>
      <c r="B10" s="14" t="s">
        <v>6</v>
      </c>
      <c r="C10" s="18" t="s">
        <v>73</v>
      </c>
      <c r="D10" s="60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61">
        <v>0</v>
      </c>
      <c r="L10" s="62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9">
        <v>0</v>
      </c>
      <c r="W10" s="62">
        <v>0</v>
      </c>
      <c r="X10" s="58">
        <v>0</v>
      </c>
      <c r="Y10" s="58">
        <v>0</v>
      </c>
      <c r="Z10" s="61">
        <v>0</v>
      </c>
      <c r="AA10" s="60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9">
        <v>0</v>
      </c>
      <c r="AH10" s="80">
        <f t="shared" si="25"/>
        <v>0</v>
      </c>
      <c r="AI10" s="102">
        <f t="shared" si="26"/>
        <v>0</v>
      </c>
      <c r="AJ10" s="31">
        <v>0</v>
      </c>
      <c r="AK10" s="83">
        <v>0</v>
      </c>
    </row>
    <row r="11" spans="1:37" x14ac:dyDescent="0.3">
      <c r="A11" s="11">
        <f t="shared" si="27"/>
        <v>8</v>
      </c>
      <c r="B11" s="14" t="s">
        <v>7</v>
      </c>
      <c r="C11" s="18" t="s">
        <v>106</v>
      </c>
      <c r="D11" s="60">
        <v>1</v>
      </c>
      <c r="E11" s="58">
        <v>1</v>
      </c>
      <c r="F11" s="58">
        <v>0</v>
      </c>
      <c r="G11" s="58">
        <v>2</v>
      </c>
      <c r="H11" s="58">
        <v>2</v>
      </c>
      <c r="I11" s="58">
        <v>0</v>
      </c>
      <c r="J11" s="58">
        <v>0</v>
      </c>
      <c r="K11" s="61">
        <v>0</v>
      </c>
      <c r="L11" s="62">
        <v>2</v>
      </c>
      <c r="M11" s="58">
        <v>2</v>
      </c>
      <c r="N11" s="58">
        <v>0</v>
      </c>
      <c r="O11" s="58">
        <v>2</v>
      </c>
      <c r="P11" s="58">
        <v>0</v>
      </c>
      <c r="Q11" s="58">
        <v>2</v>
      </c>
      <c r="R11" s="58">
        <v>0</v>
      </c>
      <c r="S11" s="58">
        <v>0</v>
      </c>
      <c r="T11" s="58">
        <v>0</v>
      </c>
      <c r="U11" s="58">
        <v>0</v>
      </c>
      <c r="V11" s="59">
        <v>0</v>
      </c>
      <c r="W11" s="62">
        <v>0</v>
      </c>
      <c r="X11" s="58">
        <v>0</v>
      </c>
      <c r="Y11" s="58">
        <v>2</v>
      </c>
      <c r="Z11" s="61">
        <v>0</v>
      </c>
      <c r="AA11" s="60">
        <v>1</v>
      </c>
      <c r="AB11" s="58">
        <v>0</v>
      </c>
      <c r="AC11" s="58">
        <v>2</v>
      </c>
      <c r="AD11" s="58">
        <v>2</v>
      </c>
      <c r="AE11" s="58">
        <v>2</v>
      </c>
      <c r="AF11" s="58">
        <v>0</v>
      </c>
      <c r="AG11" s="59">
        <v>0</v>
      </c>
      <c r="AH11" s="80">
        <f t="shared" si="25"/>
        <v>23</v>
      </c>
      <c r="AI11" s="102">
        <f t="shared" si="26"/>
        <v>0.38333333333333336</v>
      </c>
      <c r="AJ11" s="31">
        <v>0.1</v>
      </c>
      <c r="AK11" s="83">
        <v>0.13513513513513514</v>
      </c>
    </row>
    <row r="12" spans="1:37" ht="72" x14ac:dyDescent="0.3">
      <c r="A12" s="11">
        <f t="shared" si="27"/>
        <v>9</v>
      </c>
      <c r="B12" s="14" t="s">
        <v>8</v>
      </c>
      <c r="C12" s="18" t="s">
        <v>74</v>
      </c>
      <c r="D12" s="60">
        <v>1</v>
      </c>
      <c r="E12" s="58">
        <v>2</v>
      </c>
      <c r="F12" s="58">
        <v>0</v>
      </c>
      <c r="G12" s="58">
        <v>2</v>
      </c>
      <c r="H12" s="58">
        <v>2</v>
      </c>
      <c r="I12" s="58">
        <v>0</v>
      </c>
      <c r="J12" s="58">
        <v>0</v>
      </c>
      <c r="K12" s="61">
        <v>0</v>
      </c>
      <c r="L12" s="62">
        <v>2</v>
      </c>
      <c r="M12" s="58">
        <v>2</v>
      </c>
      <c r="N12" s="58">
        <v>0</v>
      </c>
      <c r="O12" s="58">
        <v>2</v>
      </c>
      <c r="P12" s="58">
        <v>2</v>
      </c>
      <c r="Q12" s="58">
        <v>2</v>
      </c>
      <c r="R12" s="58">
        <v>0</v>
      </c>
      <c r="S12" s="58">
        <v>1</v>
      </c>
      <c r="T12" s="58">
        <v>2</v>
      </c>
      <c r="U12" s="58">
        <v>0</v>
      </c>
      <c r="V12" s="59">
        <v>0</v>
      </c>
      <c r="W12" s="62">
        <v>0</v>
      </c>
      <c r="X12" s="58">
        <v>0</v>
      </c>
      <c r="Y12" s="58">
        <v>0</v>
      </c>
      <c r="Z12" s="61">
        <v>0</v>
      </c>
      <c r="AA12" s="60">
        <v>1</v>
      </c>
      <c r="AB12" s="58">
        <v>0</v>
      </c>
      <c r="AC12" s="58">
        <v>2</v>
      </c>
      <c r="AD12" s="58">
        <v>0</v>
      </c>
      <c r="AE12" s="58">
        <v>0</v>
      </c>
      <c r="AF12" s="58">
        <v>0</v>
      </c>
      <c r="AG12" s="59">
        <v>0</v>
      </c>
      <c r="AH12" s="80">
        <f t="shared" si="25"/>
        <v>23</v>
      </c>
      <c r="AI12" s="102">
        <f t="shared" si="26"/>
        <v>0.38333333333333336</v>
      </c>
      <c r="AJ12" s="31">
        <v>0.28333333333333333</v>
      </c>
      <c r="AK12" s="83">
        <v>0.25675675675675674</v>
      </c>
    </row>
    <row r="13" spans="1:37" x14ac:dyDescent="0.3">
      <c r="A13" s="11">
        <f t="shared" si="27"/>
        <v>10</v>
      </c>
      <c r="B13" s="14" t="s">
        <v>9</v>
      </c>
      <c r="C13" s="18" t="s">
        <v>33</v>
      </c>
      <c r="D13" s="60">
        <v>2</v>
      </c>
      <c r="E13" s="58">
        <v>2</v>
      </c>
      <c r="F13" s="58">
        <v>0</v>
      </c>
      <c r="G13" s="58">
        <v>2</v>
      </c>
      <c r="H13" s="58">
        <v>2</v>
      </c>
      <c r="I13" s="58">
        <v>2</v>
      </c>
      <c r="J13" s="58">
        <v>0</v>
      </c>
      <c r="K13" s="61">
        <v>1</v>
      </c>
      <c r="L13" s="62">
        <v>2</v>
      </c>
      <c r="M13" s="58">
        <v>2</v>
      </c>
      <c r="N13" s="58">
        <v>2</v>
      </c>
      <c r="O13" s="58">
        <v>2</v>
      </c>
      <c r="P13" s="58">
        <v>0</v>
      </c>
      <c r="Q13" s="58">
        <v>2</v>
      </c>
      <c r="R13" s="58">
        <v>1</v>
      </c>
      <c r="S13" s="58">
        <v>0</v>
      </c>
      <c r="T13" s="58">
        <v>2</v>
      </c>
      <c r="U13" s="58">
        <v>1</v>
      </c>
      <c r="V13" s="59">
        <v>1</v>
      </c>
      <c r="W13" s="62">
        <v>1</v>
      </c>
      <c r="X13" s="58">
        <v>1</v>
      </c>
      <c r="Y13" s="58">
        <v>0</v>
      </c>
      <c r="Z13" s="61">
        <v>0</v>
      </c>
      <c r="AA13" s="60">
        <v>1</v>
      </c>
      <c r="AB13" s="58">
        <v>0</v>
      </c>
      <c r="AC13" s="58">
        <v>2</v>
      </c>
      <c r="AD13" s="58">
        <v>2</v>
      </c>
      <c r="AE13" s="58">
        <v>2</v>
      </c>
      <c r="AF13" s="58">
        <v>0</v>
      </c>
      <c r="AG13" s="59">
        <v>0</v>
      </c>
      <c r="AH13" s="80">
        <f t="shared" si="25"/>
        <v>35</v>
      </c>
      <c r="AI13" s="102">
        <f t="shared" si="26"/>
        <v>0.58333333333333337</v>
      </c>
      <c r="AJ13" s="31">
        <v>0.71666666666666667</v>
      </c>
      <c r="AK13" s="83">
        <v>0.63513513513513509</v>
      </c>
    </row>
    <row r="14" spans="1:37" ht="28.8" x14ac:dyDescent="0.3">
      <c r="A14" s="11">
        <f t="shared" si="27"/>
        <v>11</v>
      </c>
      <c r="B14" s="14" t="s">
        <v>10</v>
      </c>
      <c r="C14" s="18" t="s">
        <v>34</v>
      </c>
      <c r="D14" s="60">
        <v>2</v>
      </c>
      <c r="E14" s="58">
        <v>2</v>
      </c>
      <c r="F14" s="58">
        <v>2</v>
      </c>
      <c r="G14" s="58">
        <v>2</v>
      </c>
      <c r="H14" s="58">
        <v>1</v>
      </c>
      <c r="I14" s="58">
        <v>1</v>
      </c>
      <c r="J14" s="58">
        <v>0</v>
      </c>
      <c r="K14" s="61">
        <v>0</v>
      </c>
      <c r="L14" s="62">
        <v>2</v>
      </c>
      <c r="M14" s="58">
        <v>2</v>
      </c>
      <c r="N14" s="58">
        <v>2</v>
      </c>
      <c r="O14" s="58">
        <v>2</v>
      </c>
      <c r="P14" s="58">
        <v>2</v>
      </c>
      <c r="Q14" s="58">
        <v>2</v>
      </c>
      <c r="R14" s="58">
        <v>1</v>
      </c>
      <c r="S14" s="58">
        <v>0</v>
      </c>
      <c r="T14" s="58">
        <v>0</v>
      </c>
      <c r="U14" s="58">
        <v>2</v>
      </c>
      <c r="V14" s="59">
        <v>2</v>
      </c>
      <c r="W14" s="62">
        <v>0</v>
      </c>
      <c r="X14" s="58">
        <v>0</v>
      </c>
      <c r="Y14" s="58">
        <v>0</v>
      </c>
      <c r="Z14" s="61">
        <v>0</v>
      </c>
      <c r="AA14" s="60">
        <v>2</v>
      </c>
      <c r="AB14" s="58">
        <v>0</v>
      </c>
      <c r="AC14" s="58">
        <v>2</v>
      </c>
      <c r="AD14" s="58">
        <v>2</v>
      </c>
      <c r="AE14" s="58">
        <v>2</v>
      </c>
      <c r="AF14" s="58">
        <v>0</v>
      </c>
      <c r="AG14" s="59">
        <v>0</v>
      </c>
      <c r="AH14" s="80">
        <f t="shared" si="25"/>
        <v>35</v>
      </c>
      <c r="AI14" s="102">
        <f t="shared" si="26"/>
        <v>0.58333333333333337</v>
      </c>
      <c r="AJ14" s="31">
        <v>0.66666666666666663</v>
      </c>
      <c r="AK14" s="83">
        <v>0.59459459459459463</v>
      </c>
    </row>
    <row r="15" spans="1:37" ht="28.8" x14ac:dyDescent="0.3">
      <c r="A15" s="11">
        <f t="shared" si="27"/>
        <v>12</v>
      </c>
      <c r="B15" s="14" t="s">
        <v>11</v>
      </c>
      <c r="C15" s="18" t="s">
        <v>35</v>
      </c>
      <c r="D15" s="60">
        <v>2</v>
      </c>
      <c r="E15" s="58">
        <v>2</v>
      </c>
      <c r="F15" s="58">
        <v>0</v>
      </c>
      <c r="G15" s="58">
        <v>2</v>
      </c>
      <c r="H15" s="58">
        <v>2</v>
      </c>
      <c r="I15" s="58">
        <v>2</v>
      </c>
      <c r="J15" s="58">
        <v>1</v>
      </c>
      <c r="K15" s="61">
        <v>0</v>
      </c>
      <c r="L15" s="62">
        <v>2</v>
      </c>
      <c r="M15" s="58">
        <v>2</v>
      </c>
      <c r="N15" s="58">
        <v>2</v>
      </c>
      <c r="O15" s="58">
        <v>2</v>
      </c>
      <c r="P15" s="58">
        <v>2</v>
      </c>
      <c r="Q15" s="58">
        <v>2</v>
      </c>
      <c r="R15" s="58">
        <v>1</v>
      </c>
      <c r="S15" s="58">
        <v>0</v>
      </c>
      <c r="T15" s="58">
        <v>2</v>
      </c>
      <c r="U15" s="58">
        <v>2</v>
      </c>
      <c r="V15" s="59">
        <v>2</v>
      </c>
      <c r="W15" s="62">
        <v>0</v>
      </c>
      <c r="X15" s="58">
        <v>2</v>
      </c>
      <c r="Y15" s="58">
        <v>2</v>
      </c>
      <c r="Z15" s="61">
        <v>2</v>
      </c>
      <c r="AA15" s="60">
        <v>2</v>
      </c>
      <c r="AB15" s="58">
        <v>0</v>
      </c>
      <c r="AC15" s="58">
        <v>2</v>
      </c>
      <c r="AD15" s="58">
        <v>2</v>
      </c>
      <c r="AE15" s="58">
        <v>2</v>
      </c>
      <c r="AF15" s="58">
        <v>0</v>
      </c>
      <c r="AG15" s="59">
        <v>0</v>
      </c>
      <c r="AH15" s="80">
        <f t="shared" si="25"/>
        <v>44</v>
      </c>
      <c r="AI15" s="102">
        <f t="shared" si="26"/>
        <v>0.73333333333333328</v>
      </c>
      <c r="AJ15" s="31">
        <v>0.68333333333333335</v>
      </c>
      <c r="AK15" s="83">
        <v>0.63513513513513509</v>
      </c>
    </row>
    <row r="16" spans="1:37" ht="28.8" x14ac:dyDescent="0.3">
      <c r="A16" s="11">
        <f t="shared" si="27"/>
        <v>13</v>
      </c>
      <c r="B16" s="14" t="s">
        <v>12</v>
      </c>
      <c r="C16" s="18" t="s">
        <v>36</v>
      </c>
      <c r="D16" s="60">
        <v>1</v>
      </c>
      <c r="E16" s="58">
        <v>1</v>
      </c>
      <c r="F16" s="58">
        <v>0</v>
      </c>
      <c r="G16" s="58">
        <v>2</v>
      </c>
      <c r="H16" s="58">
        <v>2</v>
      </c>
      <c r="I16" s="58">
        <v>1</v>
      </c>
      <c r="J16" s="58">
        <v>0</v>
      </c>
      <c r="K16" s="61">
        <v>2</v>
      </c>
      <c r="L16" s="62">
        <v>0</v>
      </c>
      <c r="M16" s="58">
        <v>0</v>
      </c>
      <c r="N16" s="58">
        <v>0</v>
      </c>
      <c r="O16" s="58">
        <v>2</v>
      </c>
      <c r="P16" s="58">
        <v>0</v>
      </c>
      <c r="Q16" s="58">
        <v>0</v>
      </c>
      <c r="R16" s="58">
        <v>0</v>
      </c>
      <c r="S16" s="58">
        <v>0</v>
      </c>
      <c r="T16" s="58">
        <v>2</v>
      </c>
      <c r="U16" s="58">
        <v>2</v>
      </c>
      <c r="V16" s="59">
        <v>2</v>
      </c>
      <c r="W16" s="62">
        <v>0</v>
      </c>
      <c r="X16" s="58">
        <v>0</v>
      </c>
      <c r="Y16" s="58">
        <v>0</v>
      </c>
      <c r="Z16" s="61">
        <v>0</v>
      </c>
      <c r="AA16" s="60">
        <v>1</v>
      </c>
      <c r="AB16" s="58">
        <v>0</v>
      </c>
      <c r="AC16" s="58">
        <v>2</v>
      </c>
      <c r="AD16" s="58">
        <v>0</v>
      </c>
      <c r="AE16" s="58">
        <v>0</v>
      </c>
      <c r="AF16" s="58">
        <v>0</v>
      </c>
      <c r="AG16" s="59">
        <v>0</v>
      </c>
      <c r="AH16" s="80">
        <f t="shared" si="25"/>
        <v>20</v>
      </c>
      <c r="AI16" s="102">
        <f t="shared" si="26"/>
        <v>0.33333333333333331</v>
      </c>
      <c r="AJ16" s="31">
        <v>0.45</v>
      </c>
      <c r="AK16" s="83">
        <v>0.40540540540540543</v>
      </c>
    </row>
    <row r="17" spans="1:37" ht="28.8" x14ac:dyDescent="0.3">
      <c r="A17" s="11">
        <f t="shared" si="27"/>
        <v>14</v>
      </c>
      <c r="B17" s="14" t="s">
        <v>13</v>
      </c>
      <c r="C17" s="18" t="s">
        <v>37</v>
      </c>
      <c r="D17" s="60">
        <v>2</v>
      </c>
      <c r="E17" s="58">
        <v>0</v>
      </c>
      <c r="F17" s="58">
        <v>0</v>
      </c>
      <c r="G17" s="58">
        <v>2</v>
      </c>
      <c r="H17" s="58">
        <v>2</v>
      </c>
      <c r="I17" s="58">
        <v>1</v>
      </c>
      <c r="J17" s="58">
        <v>0</v>
      </c>
      <c r="K17" s="61">
        <v>1</v>
      </c>
      <c r="L17" s="62">
        <v>2</v>
      </c>
      <c r="M17" s="58">
        <v>2</v>
      </c>
      <c r="N17" s="58">
        <v>1</v>
      </c>
      <c r="O17" s="58">
        <v>2</v>
      </c>
      <c r="P17" s="58">
        <v>2</v>
      </c>
      <c r="Q17" s="58">
        <v>2</v>
      </c>
      <c r="R17" s="58">
        <v>1</v>
      </c>
      <c r="S17" s="58">
        <v>0</v>
      </c>
      <c r="T17" s="58">
        <v>0</v>
      </c>
      <c r="U17" s="58">
        <v>0</v>
      </c>
      <c r="V17" s="59">
        <v>0</v>
      </c>
      <c r="W17" s="62">
        <v>0</v>
      </c>
      <c r="X17" s="58">
        <v>0</v>
      </c>
      <c r="Y17" s="58">
        <v>0</v>
      </c>
      <c r="Z17" s="61">
        <v>0</v>
      </c>
      <c r="AA17" s="60">
        <v>1</v>
      </c>
      <c r="AB17" s="58">
        <v>0</v>
      </c>
      <c r="AC17" s="58">
        <v>2</v>
      </c>
      <c r="AD17" s="58">
        <v>2</v>
      </c>
      <c r="AE17" s="58">
        <v>2</v>
      </c>
      <c r="AF17" s="58">
        <v>0</v>
      </c>
      <c r="AG17" s="59">
        <v>0</v>
      </c>
      <c r="AH17" s="80">
        <f t="shared" si="25"/>
        <v>27</v>
      </c>
      <c r="AI17" s="102">
        <f t="shared" si="26"/>
        <v>0.45</v>
      </c>
      <c r="AJ17" s="31">
        <v>0.15</v>
      </c>
      <c r="AK17" s="83">
        <v>0.16216216216216217</v>
      </c>
    </row>
    <row r="18" spans="1:37" ht="72" x14ac:dyDescent="0.3">
      <c r="A18" s="11">
        <f t="shared" si="27"/>
        <v>15</v>
      </c>
      <c r="B18" s="36" t="s">
        <v>14</v>
      </c>
      <c r="C18" s="18" t="s">
        <v>38</v>
      </c>
      <c r="D18" s="63">
        <v>2</v>
      </c>
      <c r="E18" s="64">
        <v>2</v>
      </c>
      <c r="F18" s="64">
        <v>0</v>
      </c>
      <c r="G18" s="64">
        <v>2</v>
      </c>
      <c r="H18" s="64">
        <v>1</v>
      </c>
      <c r="I18" s="64">
        <v>0</v>
      </c>
      <c r="J18" s="64">
        <v>0</v>
      </c>
      <c r="K18" s="65">
        <v>2</v>
      </c>
      <c r="L18" s="66">
        <v>2</v>
      </c>
      <c r="M18" s="64">
        <v>2</v>
      </c>
      <c r="N18" s="64">
        <v>2</v>
      </c>
      <c r="O18" s="64">
        <v>2</v>
      </c>
      <c r="P18" s="64">
        <v>2</v>
      </c>
      <c r="Q18" s="64">
        <v>2</v>
      </c>
      <c r="R18" s="64">
        <v>1</v>
      </c>
      <c r="S18" s="64">
        <v>0</v>
      </c>
      <c r="T18" s="64">
        <v>2</v>
      </c>
      <c r="U18" s="64">
        <v>2</v>
      </c>
      <c r="V18" s="67">
        <v>2</v>
      </c>
      <c r="W18" s="62">
        <v>0</v>
      </c>
      <c r="X18" s="58">
        <v>0</v>
      </c>
      <c r="Y18" s="58">
        <v>2</v>
      </c>
      <c r="Z18" s="61">
        <v>2</v>
      </c>
      <c r="AA18" s="60">
        <v>2</v>
      </c>
      <c r="AB18" s="58">
        <v>1</v>
      </c>
      <c r="AC18" s="58">
        <v>2</v>
      </c>
      <c r="AD18" s="58">
        <v>2</v>
      </c>
      <c r="AE18" s="58">
        <v>2</v>
      </c>
      <c r="AF18" s="58">
        <v>0</v>
      </c>
      <c r="AG18" s="59">
        <v>0</v>
      </c>
      <c r="AH18" s="80">
        <f t="shared" si="25"/>
        <v>41</v>
      </c>
      <c r="AI18" s="102">
        <f t="shared" si="26"/>
        <v>0.68333333333333335</v>
      </c>
      <c r="AJ18" s="31">
        <v>0.65</v>
      </c>
      <c r="AK18" s="83">
        <v>0.64864864864864868</v>
      </c>
    </row>
    <row r="19" spans="1:37" x14ac:dyDescent="0.3">
      <c r="A19" s="11">
        <f t="shared" si="27"/>
        <v>16</v>
      </c>
      <c r="B19" s="36"/>
      <c r="C19" s="18" t="s">
        <v>90</v>
      </c>
      <c r="D19" s="68">
        <v>2</v>
      </c>
      <c r="E19" s="69">
        <v>2</v>
      </c>
      <c r="F19" s="69">
        <v>0</v>
      </c>
      <c r="G19" s="69">
        <v>2</v>
      </c>
      <c r="H19" s="69">
        <v>2</v>
      </c>
      <c r="I19" s="69">
        <v>2</v>
      </c>
      <c r="J19" s="69">
        <v>0</v>
      </c>
      <c r="K19" s="70">
        <v>0</v>
      </c>
      <c r="L19" s="71">
        <v>2</v>
      </c>
      <c r="M19" s="69">
        <v>2</v>
      </c>
      <c r="N19" s="69">
        <v>2</v>
      </c>
      <c r="O19" s="69">
        <v>2</v>
      </c>
      <c r="P19" s="69">
        <v>0</v>
      </c>
      <c r="Q19" s="69">
        <v>2</v>
      </c>
      <c r="R19" s="69">
        <v>0</v>
      </c>
      <c r="S19" s="69">
        <v>0</v>
      </c>
      <c r="T19" s="69">
        <v>2</v>
      </c>
      <c r="U19" s="69">
        <v>2</v>
      </c>
      <c r="V19" s="72">
        <v>2</v>
      </c>
      <c r="W19" s="62">
        <v>0</v>
      </c>
      <c r="X19" s="58">
        <v>0</v>
      </c>
      <c r="Y19" s="58">
        <v>0</v>
      </c>
      <c r="Z19" s="61">
        <v>0</v>
      </c>
      <c r="AA19" s="60">
        <v>0</v>
      </c>
      <c r="AB19" s="58">
        <v>0</v>
      </c>
      <c r="AC19" s="58">
        <v>2</v>
      </c>
      <c r="AD19" s="58">
        <v>2</v>
      </c>
      <c r="AE19" s="58">
        <v>2</v>
      </c>
      <c r="AF19" s="58">
        <v>0</v>
      </c>
      <c r="AG19" s="59">
        <v>0</v>
      </c>
      <c r="AH19" s="80">
        <f t="shared" si="25"/>
        <v>32</v>
      </c>
      <c r="AI19" s="102">
        <f t="shared" si="26"/>
        <v>0.53333333333333333</v>
      </c>
      <c r="AJ19" s="31" t="s">
        <v>67</v>
      </c>
      <c r="AK19" s="83" t="s">
        <v>67</v>
      </c>
    </row>
    <row r="20" spans="1:37" ht="29.4" thickBot="1" x14ac:dyDescent="0.35">
      <c r="A20" s="12">
        <f t="shared" si="27"/>
        <v>17</v>
      </c>
      <c r="B20" s="38"/>
      <c r="C20" s="20" t="s">
        <v>91</v>
      </c>
      <c r="D20" s="68">
        <v>1</v>
      </c>
      <c r="E20" s="69">
        <v>0</v>
      </c>
      <c r="F20" s="69">
        <v>0</v>
      </c>
      <c r="G20" s="69">
        <v>2</v>
      </c>
      <c r="H20" s="69">
        <v>2</v>
      </c>
      <c r="I20" s="69">
        <v>1</v>
      </c>
      <c r="J20" s="69">
        <v>0</v>
      </c>
      <c r="K20" s="70">
        <v>1</v>
      </c>
      <c r="L20" s="71">
        <v>2</v>
      </c>
      <c r="M20" s="69">
        <v>2</v>
      </c>
      <c r="N20" s="69">
        <v>2</v>
      </c>
      <c r="O20" s="69">
        <v>2</v>
      </c>
      <c r="P20" s="69">
        <v>2</v>
      </c>
      <c r="Q20" s="69">
        <v>2</v>
      </c>
      <c r="R20" s="69">
        <v>0</v>
      </c>
      <c r="S20" s="69">
        <v>0</v>
      </c>
      <c r="T20" s="69">
        <v>2</v>
      </c>
      <c r="U20" s="69">
        <v>0</v>
      </c>
      <c r="V20" s="72">
        <v>0</v>
      </c>
      <c r="W20" s="62">
        <v>0</v>
      </c>
      <c r="X20" s="58">
        <v>1</v>
      </c>
      <c r="Y20" s="58">
        <v>2</v>
      </c>
      <c r="Z20" s="61">
        <v>0</v>
      </c>
      <c r="AA20" s="73">
        <v>2</v>
      </c>
      <c r="AB20" s="74">
        <v>0</v>
      </c>
      <c r="AC20" s="74">
        <v>2</v>
      </c>
      <c r="AD20" s="74">
        <v>1</v>
      </c>
      <c r="AE20" s="74">
        <v>2</v>
      </c>
      <c r="AF20" s="74">
        <v>0</v>
      </c>
      <c r="AG20" s="78">
        <v>0</v>
      </c>
      <c r="AH20" s="80">
        <f t="shared" si="25"/>
        <v>31</v>
      </c>
      <c r="AI20" s="102">
        <f t="shared" si="26"/>
        <v>0.51666666666666672</v>
      </c>
      <c r="AJ20" s="31" t="s">
        <v>67</v>
      </c>
      <c r="AK20" s="83" t="s">
        <v>67</v>
      </c>
    </row>
    <row r="21" spans="1:37" ht="28.8" x14ac:dyDescent="0.3">
      <c r="A21" s="35">
        <f t="shared" si="27"/>
        <v>18</v>
      </c>
      <c r="B21" s="39" t="s">
        <v>15</v>
      </c>
      <c r="C21" s="17" t="s">
        <v>39</v>
      </c>
      <c r="D21" s="55">
        <v>1</v>
      </c>
      <c r="E21" s="51">
        <v>1</v>
      </c>
      <c r="F21" s="51">
        <v>2</v>
      </c>
      <c r="G21" s="51">
        <v>2</v>
      </c>
      <c r="H21" s="51">
        <v>2</v>
      </c>
      <c r="I21" s="51">
        <v>1</v>
      </c>
      <c r="J21" s="51">
        <v>0</v>
      </c>
      <c r="K21" s="52">
        <v>0</v>
      </c>
      <c r="L21" s="55">
        <v>2</v>
      </c>
      <c r="M21" s="51">
        <v>2</v>
      </c>
      <c r="N21" s="51">
        <v>2</v>
      </c>
      <c r="O21" s="51">
        <v>2</v>
      </c>
      <c r="P21" s="51">
        <v>2</v>
      </c>
      <c r="Q21" s="51">
        <v>2</v>
      </c>
      <c r="R21" s="51">
        <v>1</v>
      </c>
      <c r="S21" s="51">
        <v>0</v>
      </c>
      <c r="T21" s="51">
        <v>2</v>
      </c>
      <c r="U21" s="51">
        <v>2</v>
      </c>
      <c r="V21" s="76">
        <v>2</v>
      </c>
      <c r="W21" s="62">
        <v>0</v>
      </c>
      <c r="X21" s="58">
        <v>0</v>
      </c>
      <c r="Y21" s="58">
        <v>0</v>
      </c>
      <c r="Z21" s="61">
        <v>0</v>
      </c>
      <c r="AA21" s="45">
        <v>0</v>
      </c>
      <c r="AB21" s="46">
        <v>0</v>
      </c>
      <c r="AC21" s="46">
        <v>2</v>
      </c>
      <c r="AD21" s="46">
        <v>2</v>
      </c>
      <c r="AE21" s="46">
        <v>2</v>
      </c>
      <c r="AF21" s="46">
        <v>2</v>
      </c>
      <c r="AG21" s="53">
        <v>0</v>
      </c>
      <c r="AH21" s="80">
        <f t="shared" si="25"/>
        <v>36</v>
      </c>
      <c r="AI21" s="102">
        <f t="shared" si="26"/>
        <v>0.6</v>
      </c>
      <c r="AJ21" s="31">
        <v>0.6166666666666667</v>
      </c>
      <c r="AK21" s="83">
        <v>0.56756756756756754</v>
      </c>
    </row>
    <row r="22" spans="1:37" ht="57.6" x14ac:dyDescent="0.3">
      <c r="A22" s="34">
        <f t="shared" si="27"/>
        <v>19</v>
      </c>
      <c r="B22" s="36" t="s">
        <v>16</v>
      </c>
      <c r="C22" s="18" t="s">
        <v>68</v>
      </c>
      <c r="D22" s="62">
        <v>2</v>
      </c>
      <c r="E22" s="58">
        <v>1</v>
      </c>
      <c r="F22" s="58">
        <v>2</v>
      </c>
      <c r="G22" s="58">
        <v>2</v>
      </c>
      <c r="H22" s="58">
        <v>2</v>
      </c>
      <c r="I22" s="58">
        <v>2</v>
      </c>
      <c r="J22" s="58">
        <v>0</v>
      </c>
      <c r="K22" s="61">
        <v>0</v>
      </c>
      <c r="L22" s="62">
        <v>2</v>
      </c>
      <c r="M22" s="58">
        <v>2</v>
      </c>
      <c r="N22" s="58">
        <v>2</v>
      </c>
      <c r="O22" s="58">
        <v>2</v>
      </c>
      <c r="P22" s="58">
        <v>2</v>
      </c>
      <c r="Q22" s="58">
        <v>2</v>
      </c>
      <c r="R22" s="58">
        <v>1</v>
      </c>
      <c r="S22" s="58">
        <v>0</v>
      </c>
      <c r="T22" s="58">
        <v>2</v>
      </c>
      <c r="U22" s="58">
        <v>2</v>
      </c>
      <c r="V22" s="59">
        <v>2</v>
      </c>
      <c r="W22" s="62">
        <v>0</v>
      </c>
      <c r="X22" s="58">
        <v>0</v>
      </c>
      <c r="Y22" s="58">
        <v>2</v>
      </c>
      <c r="Z22" s="61">
        <v>0</v>
      </c>
      <c r="AA22" s="60">
        <v>0</v>
      </c>
      <c r="AB22" s="58">
        <v>0</v>
      </c>
      <c r="AC22" s="58">
        <v>2</v>
      </c>
      <c r="AD22" s="58">
        <v>2</v>
      </c>
      <c r="AE22" s="58">
        <v>2</v>
      </c>
      <c r="AF22" s="58">
        <v>0</v>
      </c>
      <c r="AG22" s="59">
        <v>0</v>
      </c>
      <c r="AH22" s="80">
        <f t="shared" si="25"/>
        <v>38</v>
      </c>
      <c r="AI22" s="102">
        <f t="shared" si="26"/>
        <v>0.6333333333333333</v>
      </c>
      <c r="AJ22" s="31">
        <v>0.58333333333333337</v>
      </c>
      <c r="AK22" s="83">
        <v>0.56756756756756754</v>
      </c>
    </row>
    <row r="23" spans="1:37" ht="57.6" x14ac:dyDescent="0.3">
      <c r="A23" s="34">
        <f t="shared" si="27"/>
        <v>20</v>
      </c>
      <c r="B23" s="36" t="s">
        <v>17</v>
      </c>
      <c r="C23" s="18" t="s">
        <v>69</v>
      </c>
      <c r="D23" s="62">
        <v>2</v>
      </c>
      <c r="E23" s="58">
        <v>1</v>
      </c>
      <c r="F23" s="58">
        <v>2</v>
      </c>
      <c r="G23" s="58">
        <v>2</v>
      </c>
      <c r="H23" s="58">
        <v>2</v>
      </c>
      <c r="I23" s="58">
        <v>1</v>
      </c>
      <c r="J23" s="58">
        <v>0</v>
      </c>
      <c r="K23" s="61">
        <v>0</v>
      </c>
      <c r="L23" s="62">
        <v>2</v>
      </c>
      <c r="M23" s="58">
        <v>2</v>
      </c>
      <c r="N23" s="58">
        <v>2</v>
      </c>
      <c r="O23" s="58">
        <v>2</v>
      </c>
      <c r="P23" s="58">
        <v>2</v>
      </c>
      <c r="Q23" s="58">
        <v>2</v>
      </c>
      <c r="R23" s="58">
        <v>2</v>
      </c>
      <c r="S23" s="58">
        <v>1</v>
      </c>
      <c r="T23" s="58">
        <v>2</v>
      </c>
      <c r="U23" s="58">
        <v>2</v>
      </c>
      <c r="V23" s="59">
        <v>2</v>
      </c>
      <c r="W23" s="62">
        <v>0</v>
      </c>
      <c r="X23" s="58">
        <v>1</v>
      </c>
      <c r="Y23" s="58">
        <v>2</v>
      </c>
      <c r="Z23" s="61">
        <v>0</v>
      </c>
      <c r="AA23" s="60">
        <v>0</v>
      </c>
      <c r="AB23" s="58">
        <v>0</v>
      </c>
      <c r="AC23" s="58">
        <v>2</v>
      </c>
      <c r="AD23" s="58">
        <v>2</v>
      </c>
      <c r="AE23" s="58">
        <v>2</v>
      </c>
      <c r="AF23" s="58">
        <v>0</v>
      </c>
      <c r="AG23" s="59">
        <v>0</v>
      </c>
      <c r="AH23" s="80">
        <f t="shared" si="25"/>
        <v>40</v>
      </c>
      <c r="AI23" s="102">
        <f t="shared" si="26"/>
        <v>0.66666666666666663</v>
      </c>
      <c r="AJ23" s="31">
        <v>0.65</v>
      </c>
      <c r="AK23" s="83">
        <v>0.625</v>
      </c>
    </row>
    <row r="24" spans="1:37" ht="43.2" x14ac:dyDescent="0.3">
      <c r="A24" s="34">
        <f t="shared" si="27"/>
        <v>21</v>
      </c>
      <c r="B24" s="36" t="s">
        <v>18</v>
      </c>
      <c r="C24" s="18" t="s">
        <v>75</v>
      </c>
      <c r="D24" s="62">
        <v>2</v>
      </c>
      <c r="E24" s="58">
        <v>1</v>
      </c>
      <c r="F24" s="58">
        <v>2</v>
      </c>
      <c r="G24" s="58">
        <v>2</v>
      </c>
      <c r="H24" s="58">
        <v>2</v>
      </c>
      <c r="I24" s="58">
        <v>0</v>
      </c>
      <c r="J24" s="58">
        <v>0</v>
      </c>
      <c r="K24" s="61">
        <v>0</v>
      </c>
      <c r="L24" s="62">
        <v>2</v>
      </c>
      <c r="M24" s="58">
        <v>2</v>
      </c>
      <c r="N24" s="58">
        <v>2</v>
      </c>
      <c r="O24" s="58">
        <v>2</v>
      </c>
      <c r="P24" s="58">
        <v>2</v>
      </c>
      <c r="Q24" s="58">
        <v>2</v>
      </c>
      <c r="R24" s="58">
        <v>1</v>
      </c>
      <c r="S24" s="58">
        <v>0</v>
      </c>
      <c r="T24" s="58">
        <v>2</v>
      </c>
      <c r="U24" s="58">
        <v>2</v>
      </c>
      <c r="V24" s="59">
        <v>2</v>
      </c>
      <c r="W24" s="62">
        <v>0</v>
      </c>
      <c r="X24" s="58">
        <v>0</v>
      </c>
      <c r="Y24" s="58">
        <v>0</v>
      </c>
      <c r="Z24" s="61">
        <v>0</v>
      </c>
      <c r="AA24" s="60">
        <v>0</v>
      </c>
      <c r="AB24" s="58">
        <v>0</v>
      </c>
      <c r="AC24" s="58">
        <v>2</v>
      </c>
      <c r="AD24" s="58">
        <v>2</v>
      </c>
      <c r="AE24" s="58">
        <v>2</v>
      </c>
      <c r="AF24" s="58">
        <v>0</v>
      </c>
      <c r="AG24" s="59">
        <v>0</v>
      </c>
      <c r="AH24" s="80">
        <f t="shared" si="25"/>
        <v>34</v>
      </c>
      <c r="AI24" s="102">
        <f t="shared" si="26"/>
        <v>0.56666666666666665</v>
      </c>
      <c r="AJ24" s="31">
        <v>0.51666666666666672</v>
      </c>
      <c r="AK24" s="83">
        <v>0.5</v>
      </c>
    </row>
    <row r="25" spans="1:37" x14ac:dyDescent="0.3">
      <c r="A25" s="34">
        <f t="shared" si="27"/>
        <v>22</v>
      </c>
      <c r="B25" s="36" t="s">
        <v>19</v>
      </c>
      <c r="C25" s="18" t="s">
        <v>76</v>
      </c>
      <c r="D25" s="62">
        <v>2</v>
      </c>
      <c r="E25" s="58">
        <v>1</v>
      </c>
      <c r="F25" s="58">
        <v>2</v>
      </c>
      <c r="G25" s="58">
        <v>2</v>
      </c>
      <c r="H25" s="58">
        <v>2</v>
      </c>
      <c r="I25" s="58">
        <v>1</v>
      </c>
      <c r="J25" s="58">
        <v>0</v>
      </c>
      <c r="K25" s="61">
        <v>0</v>
      </c>
      <c r="L25" s="62">
        <v>2</v>
      </c>
      <c r="M25" s="58">
        <v>2</v>
      </c>
      <c r="N25" s="58">
        <v>1</v>
      </c>
      <c r="O25" s="58">
        <v>2</v>
      </c>
      <c r="P25" s="58">
        <v>0</v>
      </c>
      <c r="Q25" s="58">
        <v>2</v>
      </c>
      <c r="R25" s="58">
        <v>0</v>
      </c>
      <c r="S25" s="58">
        <v>0</v>
      </c>
      <c r="T25" s="58">
        <v>0</v>
      </c>
      <c r="U25" s="58">
        <v>2</v>
      </c>
      <c r="V25" s="59">
        <v>2</v>
      </c>
      <c r="W25" s="62">
        <v>0</v>
      </c>
      <c r="X25" s="58">
        <v>0</v>
      </c>
      <c r="Y25" s="58">
        <v>2</v>
      </c>
      <c r="Z25" s="61">
        <v>2</v>
      </c>
      <c r="AA25" s="60">
        <v>0</v>
      </c>
      <c r="AB25" s="58">
        <v>0</v>
      </c>
      <c r="AC25" s="58">
        <v>2</v>
      </c>
      <c r="AD25" s="58">
        <v>2</v>
      </c>
      <c r="AE25" s="58">
        <v>2</v>
      </c>
      <c r="AF25" s="58">
        <v>0</v>
      </c>
      <c r="AG25" s="59">
        <v>0</v>
      </c>
      <c r="AH25" s="80">
        <f t="shared" si="25"/>
        <v>33</v>
      </c>
      <c r="AI25" s="102">
        <f t="shared" si="26"/>
        <v>0.55000000000000004</v>
      </c>
      <c r="AJ25" s="31">
        <v>0.51666666666666672</v>
      </c>
      <c r="AK25" s="83">
        <v>0.51351351351351349</v>
      </c>
    </row>
    <row r="26" spans="1:37" ht="28.8" x14ac:dyDescent="0.3">
      <c r="A26" s="34">
        <f t="shared" si="27"/>
        <v>23</v>
      </c>
      <c r="B26" s="36" t="s">
        <v>20</v>
      </c>
      <c r="C26" s="18" t="s">
        <v>77</v>
      </c>
      <c r="D26" s="62">
        <v>1</v>
      </c>
      <c r="E26" s="58">
        <v>1</v>
      </c>
      <c r="F26" s="58">
        <v>2</v>
      </c>
      <c r="G26" s="58">
        <v>2</v>
      </c>
      <c r="H26" s="58">
        <v>0</v>
      </c>
      <c r="I26" s="58">
        <v>0</v>
      </c>
      <c r="J26" s="58">
        <v>0</v>
      </c>
      <c r="K26" s="61">
        <v>0</v>
      </c>
      <c r="L26" s="62">
        <v>2</v>
      </c>
      <c r="M26" s="58">
        <v>2</v>
      </c>
      <c r="N26" s="58">
        <v>0</v>
      </c>
      <c r="O26" s="58">
        <v>2</v>
      </c>
      <c r="P26" s="58">
        <v>1</v>
      </c>
      <c r="Q26" s="58">
        <v>2</v>
      </c>
      <c r="R26" s="58">
        <v>1</v>
      </c>
      <c r="S26" s="58">
        <v>0</v>
      </c>
      <c r="T26" s="58">
        <v>0</v>
      </c>
      <c r="U26" s="58">
        <v>2</v>
      </c>
      <c r="V26" s="59">
        <v>2</v>
      </c>
      <c r="W26" s="62">
        <v>0</v>
      </c>
      <c r="X26" s="58">
        <v>0</v>
      </c>
      <c r="Y26" s="58">
        <v>0</v>
      </c>
      <c r="Z26" s="61">
        <v>0</v>
      </c>
      <c r="AA26" s="60">
        <v>0</v>
      </c>
      <c r="AB26" s="58">
        <v>0</v>
      </c>
      <c r="AC26" s="58">
        <v>2</v>
      </c>
      <c r="AD26" s="58">
        <v>1</v>
      </c>
      <c r="AE26" s="58">
        <v>1</v>
      </c>
      <c r="AF26" s="58">
        <v>0</v>
      </c>
      <c r="AG26" s="59">
        <v>0</v>
      </c>
      <c r="AH26" s="80">
        <f t="shared" si="25"/>
        <v>24</v>
      </c>
      <c r="AI26" s="102">
        <f t="shared" si="26"/>
        <v>0.4</v>
      </c>
      <c r="AJ26" s="31">
        <v>0.51666666666666672</v>
      </c>
      <c r="AK26" s="83">
        <v>0.47297297297297297</v>
      </c>
    </row>
    <row r="27" spans="1:37" ht="28.8" x14ac:dyDescent="0.3">
      <c r="A27" s="34">
        <f t="shared" si="27"/>
        <v>24</v>
      </c>
      <c r="B27" s="36" t="s">
        <v>21</v>
      </c>
      <c r="C27" s="18" t="s">
        <v>78</v>
      </c>
      <c r="D27" s="62">
        <v>2</v>
      </c>
      <c r="E27" s="58">
        <v>2</v>
      </c>
      <c r="F27" s="58">
        <v>2</v>
      </c>
      <c r="G27" s="58">
        <v>2</v>
      </c>
      <c r="H27" s="58">
        <v>1</v>
      </c>
      <c r="I27" s="58">
        <v>2</v>
      </c>
      <c r="J27" s="58">
        <v>0</v>
      </c>
      <c r="K27" s="61">
        <v>0</v>
      </c>
      <c r="L27" s="62">
        <v>2</v>
      </c>
      <c r="M27" s="58">
        <v>2</v>
      </c>
      <c r="N27" s="58">
        <v>2</v>
      </c>
      <c r="O27" s="58">
        <v>2</v>
      </c>
      <c r="P27" s="58">
        <v>0</v>
      </c>
      <c r="Q27" s="58">
        <v>2</v>
      </c>
      <c r="R27" s="58">
        <v>0</v>
      </c>
      <c r="S27" s="58">
        <v>2</v>
      </c>
      <c r="T27" s="58">
        <v>2</v>
      </c>
      <c r="U27" s="58">
        <v>2</v>
      </c>
      <c r="V27" s="59">
        <v>2</v>
      </c>
      <c r="W27" s="62">
        <v>0</v>
      </c>
      <c r="X27" s="58">
        <v>0</v>
      </c>
      <c r="Y27" s="58">
        <v>0</v>
      </c>
      <c r="Z27" s="61">
        <v>0</v>
      </c>
      <c r="AA27" s="60">
        <v>0</v>
      </c>
      <c r="AB27" s="58">
        <v>0</v>
      </c>
      <c r="AC27" s="58">
        <v>2</v>
      </c>
      <c r="AD27" s="58">
        <v>2</v>
      </c>
      <c r="AE27" s="58">
        <v>2</v>
      </c>
      <c r="AF27" s="58">
        <v>0</v>
      </c>
      <c r="AG27" s="59">
        <v>0</v>
      </c>
      <c r="AH27" s="80">
        <f t="shared" si="25"/>
        <v>35</v>
      </c>
      <c r="AI27" s="102">
        <f t="shared" si="26"/>
        <v>0.58333333333333337</v>
      </c>
      <c r="AJ27" s="31">
        <v>0.6333333333333333</v>
      </c>
      <c r="AK27" s="83">
        <v>0.60810810810810811</v>
      </c>
    </row>
    <row r="28" spans="1:37" x14ac:dyDescent="0.3">
      <c r="A28" s="34">
        <f t="shared" si="27"/>
        <v>25</v>
      </c>
      <c r="B28" s="36" t="s">
        <v>19</v>
      </c>
      <c r="C28" s="18" t="s">
        <v>79</v>
      </c>
      <c r="D28" s="62">
        <v>2</v>
      </c>
      <c r="E28" s="58">
        <v>0</v>
      </c>
      <c r="F28" s="58">
        <v>2</v>
      </c>
      <c r="G28" s="58">
        <v>2</v>
      </c>
      <c r="H28" s="58">
        <v>2</v>
      </c>
      <c r="I28" s="58">
        <v>1</v>
      </c>
      <c r="J28" s="58">
        <v>0</v>
      </c>
      <c r="K28" s="61">
        <v>0</v>
      </c>
      <c r="L28" s="62">
        <v>2</v>
      </c>
      <c r="M28" s="58">
        <v>2</v>
      </c>
      <c r="N28" s="58">
        <v>0</v>
      </c>
      <c r="O28" s="58">
        <v>2</v>
      </c>
      <c r="P28" s="58">
        <v>0</v>
      </c>
      <c r="Q28" s="58">
        <v>2</v>
      </c>
      <c r="R28" s="58">
        <v>0</v>
      </c>
      <c r="S28" s="58">
        <v>0</v>
      </c>
      <c r="T28" s="58">
        <v>0</v>
      </c>
      <c r="U28" s="58">
        <v>0</v>
      </c>
      <c r="V28" s="59">
        <v>0</v>
      </c>
      <c r="W28" s="62">
        <v>0</v>
      </c>
      <c r="X28" s="58">
        <v>0</v>
      </c>
      <c r="Y28" s="58">
        <v>0</v>
      </c>
      <c r="Z28" s="61">
        <v>0</v>
      </c>
      <c r="AA28" s="60">
        <v>0</v>
      </c>
      <c r="AB28" s="58">
        <v>0</v>
      </c>
      <c r="AC28" s="58">
        <v>2</v>
      </c>
      <c r="AD28" s="58">
        <v>2</v>
      </c>
      <c r="AE28" s="58">
        <v>2</v>
      </c>
      <c r="AF28" s="58">
        <v>0</v>
      </c>
      <c r="AG28" s="59">
        <v>0</v>
      </c>
      <c r="AH28" s="80">
        <f t="shared" si="25"/>
        <v>23</v>
      </c>
      <c r="AI28" s="102">
        <f t="shared" si="26"/>
        <v>0.38333333333333336</v>
      </c>
      <c r="AJ28" s="31">
        <v>0.4</v>
      </c>
      <c r="AK28" s="83">
        <v>0.35135135135135137</v>
      </c>
    </row>
    <row r="29" spans="1:37" ht="43.2" x14ac:dyDescent="0.3">
      <c r="A29" s="34">
        <f t="shared" si="27"/>
        <v>26</v>
      </c>
      <c r="B29" s="36" t="s">
        <v>20</v>
      </c>
      <c r="C29" s="18" t="s">
        <v>40</v>
      </c>
      <c r="D29" s="62">
        <v>2</v>
      </c>
      <c r="E29" s="58">
        <v>1</v>
      </c>
      <c r="F29" s="58">
        <v>2</v>
      </c>
      <c r="G29" s="58">
        <v>2</v>
      </c>
      <c r="H29" s="58">
        <v>2</v>
      </c>
      <c r="I29" s="58">
        <v>2</v>
      </c>
      <c r="J29" s="58">
        <v>0</v>
      </c>
      <c r="K29" s="61">
        <v>0</v>
      </c>
      <c r="L29" s="62">
        <v>2</v>
      </c>
      <c r="M29" s="58">
        <v>2</v>
      </c>
      <c r="N29" s="58">
        <v>2</v>
      </c>
      <c r="O29" s="58">
        <v>2</v>
      </c>
      <c r="P29" s="58">
        <v>2</v>
      </c>
      <c r="Q29" s="58">
        <v>2</v>
      </c>
      <c r="R29" s="58">
        <v>1</v>
      </c>
      <c r="S29" s="58">
        <v>1</v>
      </c>
      <c r="T29" s="58">
        <v>2</v>
      </c>
      <c r="U29" s="58">
        <v>2</v>
      </c>
      <c r="V29" s="59">
        <v>2</v>
      </c>
      <c r="W29" s="62">
        <v>1</v>
      </c>
      <c r="X29" s="58">
        <v>1</v>
      </c>
      <c r="Y29" s="58">
        <v>2</v>
      </c>
      <c r="Z29" s="61">
        <v>0</v>
      </c>
      <c r="AA29" s="60">
        <v>0</v>
      </c>
      <c r="AB29" s="58">
        <v>2</v>
      </c>
      <c r="AC29" s="58">
        <v>2</v>
      </c>
      <c r="AD29" s="58">
        <v>2</v>
      </c>
      <c r="AE29" s="58">
        <v>2</v>
      </c>
      <c r="AF29" s="58">
        <v>0</v>
      </c>
      <c r="AG29" s="59">
        <v>0</v>
      </c>
      <c r="AH29" s="80">
        <f t="shared" si="25"/>
        <v>43</v>
      </c>
      <c r="AI29" s="102">
        <f t="shared" si="26"/>
        <v>0.71666666666666667</v>
      </c>
      <c r="AJ29" s="31">
        <v>0.65</v>
      </c>
      <c r="AK29" s="83">
        <v>0.60810810810810811</v>
      </c>
    </row>
    <row r="30" spans="1:37" ht="28.8" x14ac:dyDescent="0.3">
      <c r="A30" s="34">
        <f t="shared" si="27"/>
        <v>27</v>
      </c>
      <c r="B30" s="36" t="s">
        <v>21</v>
      </c>
      <c r="C30" s="18" t="s">
        <v>80</v>
      </c>
      <c r="D30" s="62">
        <v>1</v>
      </c>
      <c r="E30" s="58">
        <v>2</v>
      </c>
      <c r="F30" s="58">
        <v>0</v>
      </c>
      <c r="G30" s="58">
        <v>2</v>
      </c>
      <c r="H30" s="58">
        <v>1</v>
      </c>
      <c r="I30" s="58">
        <v>1</v>
      </c>
      <c r="J30" s="58">
        <v>0</v>
      </c>
      <c r="K30" s="61">
        <v>0</v>
      </c>
      <c r="L30" s="62">
        <v>2</v>
      </c>
      <c r="M30" s="58">
        <v>2</v>
      </c>
      <c r="N30" s="58">
        <v>2</v>
      </c>
      <c r="O30" s="58">
        <v>2</v>
      </c>
      <c r="P30" s="58">
        <v>2</v>
      </c>
      <c r="Q30" s="58">
        <v>2</v>
      </c>
      <c r="R30" s="58">
        <v>0</v>
      </c>
      <c r="S30" s="58">
        <v>0</v>
      </c>
      <c r="T30" s="58">
        <v>2</v>
      </c>
      <c r="U30" s="58">
        <v>2</v>
      </c>
      <c r="V30" s="59">
        <v>2</v>
      </c>
      <c r="W30" s="62">
        <v>0</v>
      </c>
      <c r="X30" s="58">
        <v>0</v>
      </c>
      <c r="Y30" s="58">
        <v>0</v>
      </c>
      <c r="Z30" s="61">
        <v>0</v>
      </c>
      <c r="AA30" s="60">
        <v>0</v>
      </c>
      <c r="AB30" s="58">
        <v>0</v>
      </c>
      <c r="AC30" s="58">
        <v>2</v>
      </c>
      <c r="AD30" s="58">
        <v>2</v>
      </c>
      <c r="AE30" s="58">
        <v>2</v>
      </c>
      <c r="AF30" s="58">
        <v>0</v>
      </c>
      <c r="AG30" s="59">
        <v>0</v>
      </c>
      <c r="AH30" s="80">
        <f t="shared" si="25"/>
        <v>31</v>
      </c>
      <c r="AI30" s="102">
        <f t="shared" si="26"/>
        <v>0.51666666666666672</v>
      </c>
      <c r="AJ30" s="31">
        <v>0.58333333333333337</v>
      </c>
      <c r="AK30" s="83">
        <v>0.55405405405405406</v>
      </c>
    </row>
    <row r="31" spans="1:37" ht="43.2" x14ac:dyDescent="0.3">
      <c r="A31" s="34">
        <f t="shared" si="27"/>
        <v>28</v>
      </c>
      <c r="B31" s="36" t="s">
        <v>22</v>
      </c>
      <c r="C31" s="18" t="s">
        <v>41</v>
      </c>
      <c r="D31" s="62">
        <v>2</v>
      </c>
      <c r="E31" s="58">
        <v>2</v>
      </c>
      <c r="F31" s="58">
        <v>2</v>
      </c>
      <c r="G31" s="58">
        <v>2</v>
      </c>
      <c r="H31" s="58">
        <v>1</v>
      </c>
      <c r="I31" s="58">
        <v>2</v>
      </c>
      <c r="J31" s="58">
        <v>0</v>
      </c>
      <c r="K31" s="61">
        <v>1</v>
      </c>
      <c r="L31" s="62">
        <v>2</v>
      </c>
      <c r="M31" s="58">
        <v>2</v>
      </c>
      <c r="N31" s="58">
        <v>2</v>
      </c>
      <c r="O31" s="58">
        <v>2</v>
      </c>
      <c r="P31" s="58">
        <v>2</v>
      </c>
      <c r="Q31" s="58">
        <v>2</v>
      </c>
      <c r="R31" s="58">
        <v>0</v>
      </c>
      <c r="S31" s="58">
        <v>0</v>
      </c>
      <c r="T31" s="58">
        <v>1</v>
      </c>
      <c r="U31" s="58">
        <v>0</v>
      </c>
      <c r="V31" s="59">
        <v>0</v>
      </c>
      <c r="W31" s="62">
        <v>0</v>
      </c>
      <c r="X31" s="58">
        <v>0</v>
      </c>
      <c r="Y31" s="58">
        <v>0</v>
      </c>
      <c r="Z31" s="61">
        <v>0</v>
      </c>
      <c r="AA31" s="60">
        <v>1</v>
      </c>
      <c r="AB31" s="58">
        <v>0</v>
      </c>
      <c r="AC31" s="58">
        <v>2</v>
      </c>
      <c r="AD31" s="58">
        <v>2</v>
      </c>
      <c r="AE31" s="58">
        <v>2</v>
      </c>
      <c r="AF31" s="58">
        <v>0</v>
      </c>
      <c r="AG31" s="59">
        <v>0</v>
      </c>
      <c r="AH31" s="80">
        <f t="shared" si="25"/>
        <v>32</v>
      </c>
      <c r="AI31" s="102">
        <f t="shared" si="26"/>
        <v>0.53333333333333333</v>
      </c>
      <c r="AJ31" s="31">
        <v>0.7</v>
      </c>
      <c r="AK31" s="83">
        <v>0.66216216216216217</v>
      </c>
    </row>
    <row r="32" spans="1:37" ht="28.8" customHeight="1" x14ac:dyDescent="0.3">
      <c r="A32" s="34">
        <f t="shared" si="27"/>
        <v>29</v>
      </c>
      <c r="B32" s="36" t="s">
        <v>23</v>
      </c>
      <c r="C32" s="18" t="s">
        <v>81</v>
      </c>
      <c r="D32" s="62">
        <v>2</v>
      </c>
      <c r="E32" s="58">
        <v>1</v>
      </c>
      <c r="F32" s="58">
        <v>2</v>
      </c>
      <c r="G32" s="58">
        <v>2</v>
      </c>
      <c r="H32" s="58">
        <v>2</v>
      </c>
      <c r="I32" s="58">
        <v>2</v>
      </c>
      <c r="J32" s="58">
        <v>0</v>
      </c>
      <c r="K32" s="61">
        <v>0</v>
      </c>
      <c r="L32" s="62">
        <v>2</v>
      </c>
      <c r="M32" s="58">
        <v>2</v>
      </c>
      <c r="N32" s="58">
        <v>2</v>
      </c>
      <c r="O32" s="58">
        <v>2</v>
      </c>
      <c r="P32" s="58">
        <v>2</v>
      </c>
      <c r="Q32" s="58">
        <v>2</v>
      </c>
      <c r="R32" s="58">
        <v>0</v>
      </c>
      <c r="S32" s="58">
        <v>0</v>
      </c>
      <c r="T32" s="58">
        <v>2</v>
      </c>
      <c r="U32" s="58">
        <v>0</v>
      </c>
      <c r="V32" s="59">
        <v>0</v>
      </c>
      <c r="W32" s="62">
        <v>0</v>
      </c>
      <c r="X32" s="58">
        <v>1</v>
      </c>
      <c r="Y32" s="58">
        <v>2</v>
      </c>
      <c r="Z32" s="61">
        <v>0</v>
      </c>
      <c r="AA32" s="60">
        <v>1</v>
      </c>
      <c r="AB32" s="58">
        <v>0</v>
      </c>
      <c r="AC32" s="58">
        <v>2</v>
      </c>
      <c r="AD32" s="58">
        <v>2</v>
      </c>
      <c r="AE32" s="58">
        <v>2</v>
      </c>
      <c r="AF32" s="58">
        <v>0</v>
      </c>
      <c r="AG32" s="59">
        <v>0</v>
      </c>
      <c r="AH32" s="80">
        <f t="shared" si="25"/>
        <v>35</v>
      </c>
      <c r="AI32" s="102">
        <f t="shared" si="26"/>
        <v>0.58333333333333337</v>
      </c>
      <c r="AJ32" s="31">
        <v>0.6</v>
      </c>
      <c r="AK32" s="83">
        <v>0.54054054054054057</v>
      </c>
    </row>
    <row r="33" spans="1:37" ht="43.2" x14ac:dyDescent="0.3">
      <c r="A33" s="34">
        <f t="shared" si="27"/>
        <v>30</v>
      </c>
      <c r="B33" s="36" t="s">
        <v>24</v>
      </c>
      <c r="C33" s="18" t="s">
        <v>42</v>
      </c>
      <c r="D33" s="62">
        <v>2</v>
      </c>
      <c r="E33" s="58">
        <v>1</v>
      </c>
      <c r="F33" s="58">
        <v>2</v>
      </c>
      <c r="G33" s="58">
        <v>2</v>
      </c>
      <c r="H33" s="58">
        <v>1</v>
      </c>
      <c r="I33" s="58">
        <v>1</v>
      </c>
      <c r="J33" s="58">
        <v>0</v>
      </c>
      <c r="K33" s="61">
        <v>0</v>
      </c>
      <c r="L33" s="62">
        <v>2</v>
      </c>
      <c r="M33" s="58">
        <v>2</v>
      </c>
      <c r="N33" s="58">
        <v>2</v>
      </c>
      <c r="O33" s="58">
        <v>2</v>
      </c>
      <c r="P33" s="58">
        <v>2</v>
      </c>
      <c r="Q33" s="58">
        <v>2</v>
      </c>
      <c r="R33" s="58">
        <v>1</v>
      </c>
      <c r="S33" s="58">
        <v>1</v>
      </c>
      <c r="T33" s="58">
        <v>2</v>
      </c>
      <c r="U33" s="58">
        <v>0</v>
      </c>
      <c r="V33" s="59">
        <v>0</v>
      </c>
      <c r="W33" s="62">
        <v>0</v>
      </c>
      <c r="X33" s="58">
        <v>2</v>
      </c>
      <c r="Y33" s="58">
        <v>2</v>
      </c>
      <c r="Z33" s="61">
        <v>2</v>
      </c>
      <c r="AA33" s="60">
        <v>1</v>
      </c>
      <c r="AB33" s="58">
        <v>0</v>
      </c>
      <c r="AC33" s="58">
        <v>2</v>
      </c>
      <c r="AD33" s="58">
        <v>2</v>
      </c>
      <c r="AE33" s="58">
        <v>2</v>
      </c>
      <c r="AF33" s="58">
        <v>0</v>
      </c>
      <c r="AG33" s="59" t="s">
        <v>67</v>
      </c>
      <c r="AH33" s="80">
        <f t="shared" si="25"/>
        <v>38</v>
      </c>
      <c r="AI33" s="102">
        <f>AH33/58</f>
        <v>0.65517241379310343</v>
      </c>
      <c r="AJ33" s="31">
        <v>0.65</v>
      </c>
      <c r="AK33" s="83">
        <v>0.65714285714285714</v>
      </c>
    </row>
    <row r="34" spans="1:37" ht="28.8" x14ac:dyDescent="0.3">
      <c r="A34" s="34">
        <f t="shared" si="27"/>
        <v>31</v>
      </c>
      <c r="B34" s="36" t="s">
        <v>25</v>
      </c>
      <c r="C34" s="18" t="s">
        <v>43</v>
      </c>
      <c r="D34" s="62">
        <v>2</v>
      </c>
      <c r="E34" s="58">
        <v>2</v>
      </c>
      <c r="F34" s="58">
        <v>2</v>
      </c>
      <c r="G34" s="58">
        <v>2</v>
      </c>
      <c r="H34" s="58">
        <v>2</v>
      </c>
      <c r="I34" s="58">
        <v>2</v>
      </c>
      <c r="J34" s="58">
        <v>0</v>
      </c>
      <c r="K34" s="61">
        <v>0</v>
      </c>
      <c r="L34" s="62">
        <v>2</v>
      </c>
      <c r="M34" s="58">
        <v>2</v>
      </c>
      <c r="N34" s="58">
        <v>2</v>
      </c>
      <c r="O34" s="58">
        <v>2</v>
      </c>
      <c r="P34" s="58">
        <v>2</v>
      </c>
      <c r="Q34" s="58">
        <v>2</v>
      </c>
      <c r="R34" s="58">
        <v>0</v>
      </c>
      <c r="S34" s="58">
        <v>2</v>
      </c>
      <c r="T34" s="58">
        <v>2</v>
      </c>
      <c r="U34" s="58">
        <v>0</v>
      </c>
      <c r="V34" s="59">
        <v>0</v>
      </c>
      <c r="W34" s="62">
        <v>0</v>
      </c>
      <c r="X34" s="58">
        <v>0</v>
      </c>
      <c r="Y34" s="58">
        <v>2</v>
      </c>
      <c r="Z34" s="61">
        <v>0</v>
      </c>
      <c r="AA34" s="60">
        <v>0</v>
      </c>
      <c r="AB34" s="58">
        <v>0</v>
      </c>
      <c r="AC34" s="58">
        <v>2</v>
      </c>
      <c r="AD34" s="58">
        <v>2</v>
      </c>
      <c r="AE34" s="58">
        <v>2</v>
      </c>
      <c r="AF34" s="58">
        <v>0</v>
      </c>
      <c r="AG34" s="59">
        <v>0</v>
      </c>
      <c r="AH34" s="80">
        <f t="shared" si="25"/>
        <v>36</v>
      </c>
      <c r="AI34" s="102">
        <f t="shared" si="26"/>
        <v>0.6</v>
      </c>
      <c r="AJ34" s="31">
        <v>0.65</v>
      </c>
      <c r="AK34" s="83">
        <v>0.6216216216216216</v>
      </c>
    </row>
    <row r="35" spans="1:37" ht="28.8" x14ac:dyDescent="0.3">
      <c r="A35" s="34">
        <f t="shared" si="27"/>
        <v>32</v>
      </c>
      <c r="B35" s="36" t="s">
        <v>26</v>
      </c>
      <c r="C35" s="18" t="s">
        <v>82</v>
      </c>
      <c r="D35" s="62">
        <v>1</v>
      </c>
      <c r="E35" s="58">
        <v>1</v>
      </c>
      <c r="F35" s="58">
        <v>2</v>
      </c>
      <c r="G35" s="58">
        <v>2</v>
      </c>
      <c r="H35" s="58">
        <v>1</v>
      </c>
      <c r="I35" s="58">
        <v>1</v>
      </c>
      <c r="J35" s="58">
        <v>0</v>
      </c>
      <c r="K35" s="61">
        <v>0</v>
      </c>
      <c r="L35" s="62">
        <v>2</v>
      </c>
      <c r="M35" s="58">
        <v>2</v>
      </c>
      <c r="N35" s="58">
        <v>1</v>
      </c>
      <c r="O35" s="58">
        <v>2</v>
      </c>
      <c r="P35" s="58">
        <v>0</v>
      </c>
      <c r="Q35" s="58">
        <v>2</v>
      </c>
      <c r="R35" s="58">
        <v>0</v>
      </c>
      <c r="S35" s="58">
        <v>0</v>
      </c>
      <c r="T35" s="58">
        <v>2</v>
      </c>
      <c r="U35" s="58">
        <v>2</v>
      </c>
      <c r="V35" s="59">
        <v>2</v>
      </c>
      <c r="W35" s="62">
        <v>0</v>
      </c>
      <c r="X35" s="58">
        <v>0</v>
      </c>
      <c r="Y35" s="58">
        <v>0</v>
      </c>
      <c r="Z35" s="61">
        <v>0</v>
      </c>
      <c r="AA35" s="60">
        <v>0</v>
      </c>
      <c r="AB35" s="58">
        <v>0</v>
      </c>
      <c r="AC35" s="58">
        <v>2</v>
      </c>
      <c r="AD35" s="58">
        <v>2</v>
      </c>
      <c r="AE35" s="58">
        <v>2</v>
      </c>
      <c r="AF35" s="58">
        <v>0</v>
      </c>
      <c r="AG35" s="59">
        <v>0</v>
      </c>
      <c r="AH35" s="80">
        <f t="shared" si="25"/>
        <v>29</v>
      </c>
      <c r="AI35" s="102">
        <f t="shared" si="26"/>
        <v>0.48333333333333334</v>
      </c>
      <c r="AJ35" s="31">
        <v>0.46666666666666667</v>
      </c>
      <c r="AK35" s="83">
        <v>0.44594594594594594</v>
      </c>
    </row>
    <row r="36" spans="1:37" ht="31.2" customHeight="1" thickBot="1" x14ac:dyDescent="0.35">
      <c r="A36" s="6">
        <f t="shared" si="27"/>
        <v>33</v>
      </c>
      <c r="B36" s="37" t="s">
        <v>27</v>
      </c>
      <c r="C36" s="19" t="s">
        <v>44</v>
      </c>
      <c r="D36" s="77">
        <v>2</v>
      </c>
      <c r="E36" s="74">
        <v>2</v>
      </c>
      <c r="F36" s="74">
        <v>2</v>
      </c>
      <c r="G36" s="74">
        <v>2</v>
      </c>
      <c r="H36" s="74">
        <v>1</v>
      </c>
      <c r="I36" s="74">
        <v>1</v>
      </c>
      <c r="J36" s="74">
        <v>2</v>
      </c>
      <c r="K36" s="75">
        <v>0</v>
      </c>
      <c r="L36" s="77">
        <v>2</v>
      </c>
      <c r="M36" s="74">
        <v>2</v>
      </c>
      <c r="N36" s="74">
        <v>2</v>
      </c>
      <c r="O36" s="74">
        <v>2</v>
      </c>
      <c r="P36" s="74">
        <v>2</v>
      </c>
      <c r="Q36" s="74">
        <v>2</v>
      </c>
      <c r="R36" s="74">
        <v>1</v>
      </c>
      <c r="S36" s="74">
        <v>0</v>
      </c>
      <c r="T36" s="74">
        <v>2</v>
      </c>
      <c r="U36" s="74">
        <v>2</v>
      </c>
      <c r="V36" s="78">
        <v>2</v>
      </c>
      <c r="W36" s="77">
        <v>0</v>
      </c>
      <c r="X36" s="74">
        <v>2</v>
      </c>
      <c r="Y36" s="74">
        <v>2</v>
      </c>
      <c r="Z36" s="75">
        <v>2</v>
      </c>
      <c r="AA36" s="73">
        <v>2</v>
      </c>
      <c r="AB36" s="74">
        <v>2</v>
      </c>
      <c r="AC36" s="74">
        <v>2</v>
      </c>
      <c r="AD36" s="74">
        <v>2</v>
      </c>
      <c r="AE36" s="74">
        <v>2</v>
      </c>
      <c r="AF36" s="74">
        <v>2</v>
      </c>
      <c r="AG36" s="78">
        <v>0</v>
      </c>
      <c r="AH36" s="6">
        <f t="shared" si="25"/>
        <v>49</v>
      </c>
      <c r="AI36" s="103">
        <f t="shared" si="26"/>
        <v>0.81666666666666665</v>
      </c>
      <c r="AJ36" s="32">
        <v>0.68333333333333335</v>
      </c>
      <c r="AK36" s="81">
        <v>0.69444444444444442</v>
      </c>
    </row>
    <row r="37" spans="1:37" x14ac:dyDescent="0.3">
      <c r="B37" s="16" t="s">
        <v>28</v>
      </c>
      <c r="D37" s="29">
        <f>SUM(D4:D36)/66</f>
        <v>0.83333333333333337</v>
      </c>
      <c r="E37" s="29">
        <f>SUM(E4:E36)/66</f>
        <v>0.63636363636363635</v>
      </c>
      <c r="F37" s="29">
        <f t="shared" ref="F37:AG37" si="28">SUM(F4:F36)/66</f>
        <v>0.51515151515151514</v>
      </c>
      <c r="G37" s="29">
        <f t="shared" si="28"/>
        <v>0.95454545454545459</v>
      </c>
      <c r="H37" s="29">
        <f t="shared" si="28"/>
        <v>0.81818181818181823</v>
      </c>
      <c r="I37" s="29">
        <f t="shared" si="28"/>
        <v>0.5757575757575758</v>
      </c>
      <c r="J37" s="29">
        <f t="shared" si="28"/>
        <v>4.5454545454545456E-2</v>
      </c>
      <c r="K37" s="29">
        <f t="shared" si="28"/>
        <v>0.16666666666666666</v>
      </c>
      <c r="L37" s="29">
        <f t="shared" si="28"/>
        <v>0.93939393939393945</v>
      </c>
      <c r="M37" s="29">
        <f t="shared" si="28"/>
        <v>0.89393939393939392</v>
      </c>
      <c r="N37" s="29">
        <f t="shared" si="28"/>
        <v>0.74242424242424243</v>
      </c>
      <c r="O37" s="29">
        <f t="shared" si="28"/>
        <v>0.96969696969696972</v>
      </c>
      <c r="P37" s="29">
        <f t="shared" si="28"/>
        <v>0.62121212121212122</v>
      </c>
      <c r="Q37" s="29">
        <f t="shared" si="28"/>
        <v>0.89393939393939392</v>
      </c>
      <c r="R37" s="29">
        <f t="shared" si="28"/>
        <v>0.34848484848484851</v>
      </c>
      <c r="S37" s="29">
        <f t="shared" si="28"/>
        <v>0.12121212121212122</v>
      </c>
      <c r="T37" s="29">
        <f t="shared" si="28"/>
        <v>0.72727272727272729</v>
      </c>
      <c r="U37" s="29">
        <f t="shared" si="28"/>
        <v>0.54545454545454541</v>
      </c>
      <c r="V37" s="29">
        <f t="shared" si="28"/>
        <v>0.54545454545454541</v>
      </c>
      <c r="W37" s="29">
        <f t="shared" si="28"/>
        <v>4.5454545454545456E-2</v>
      </c>
      <c r="X37" s="29">
        <f t="shared" si="28"/>
        <v>0.18181818181818182</v>
      </c>
      <c r="Y37" s="29">
        <f t="shared" si="28"/>
        <v>0.45454545454545453</v>
      </c>
      <c r="Z37" s="29">
        <f t="shared" si="28"/>
        <v>0.24242424242424243</v>
      </c>
      <c r="AA37" s="29">
        <f t="shared" si="28"/>
        <v>0.31818181818181818</v>
      </c>
      <c r="AB37" s="29">
        <f t="shared" si="28"/>
        <v>0.10606060606060606</v>
      </c>
      <c r="AC37" s="29">
        <f t="shared" si="28"/>
        <v>0.96969696969696972</v>
      </c>
      <c r="AD37" s="29">
        <f t="shared" si="28"/>
        <v>0.81818181818181823</v>
      </c>
      <c r="AE37" s="29">
        <f t="shared" si="28"/>
        <v>0.83333333333333337</v>
      </c>
      <c r="AF37" s="29">
        <f t="shared" si="28"/>
        <v>9.0909090909090912E-2</v>
      </c>
      <c r="AG37" s="29">
        <f t="shared" si="28"/>
        <v>0</v>
      </c>
    </row>
    <row r="39" spans="1:37" ht="133.80000000000001" customHeight="1" x14ac:dyDescent="0.3">
      <c r="A39" s="120" t="s">
        <v>92</v>
      </c>
      <c r="B39" s="120"/>
      <c r="C39" s="120"/>
      <c r="D39" s="79"/>
      <c r="F39" s="27"/>
      <c r="G39" s="27"/>
      <c r="H39" s="27"/>
      <c r="I39" s="27"/>
    </row>
    <row r="40" spans="1:37" ht="77.25" customHeight="1" x14ac:dyDescent="0.3">
      <c r="B40" s="120"/>
      <c r="C40" s="120"/>
      <c r="D40" s="120"/>
      <c r="E40" s="120"/>
    </row>
  </sheetData>
  <mergeCells count="6">
    <mergeCell ref="B40:E40"/>
    <mergeCell ref="D1:K1"/>
    <mergeCell ref="L1:V1"/>
    <mergeCell ref="W1:Z1"/>
    <mergeCell ref="AA1:AG1"/>
    <mergeCell ref="A39:C39"/>
  </mergeCells>
  <pageMargins left="0.7" right="0.7" top="0.75" bottom="0.75" header="0.3" footer="0.3"/>
  <pageSetup orientation="portrait" r:id="rId1"/>
  <ignoredErrors>
    <ignoredError sqref="AI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7"/>
  <sheetViews>
    <sheetView topLeftCell="A28" workbookViewId="0">
      <selection activeCell="E27" sqref="E27"/>
    </sheetView>
  </sheetViews>
  <sheetFormatPr defaultColWidth="9.109375" defaultRowHeight="14.4" x14ac:dyDescent="0.3"/>
  <cols>
    <col min="1" max="1" width="15.88671875" style="1" customWidth="1"/>
    <col min="2" max="2" width="9.109375" style="1" hidden="1" customWidth="1"/>
    <col min="3" max="3" width="9.109375" style="29"/>
    <col min="4" max="16384" width="9.109375" style="1"/>
  </cols>
  <sheetData>
    <row r="1" spans="1:3" x14ac:dyDescent="0.3">
      <c r="A1" s="86" t="s">
        <v>111</v>
      </c>
      <c r="B1" s="86"/>
      <c r="C1" s="87" t="s">
        <v>112</v>
      </c>
    </row>
    <row r="2" spans="1:3" x14ac:dyDescent="0.3">
      <c r="A2" s="88" t="s">
        <v>44</v>
      </c>
      <c r="B2" s="86">
        <v>49</v>
      </c>
      <c r="C2" s="89">
        <v>0.81666666666666665</v>
      </c>
    </row>
    <row r="3" spans="1:3" x14ac:dyDescent="0.3">
      <c r="A3" s="88" t="s">
        <v>35</v>
      </c>
      <c r="B3" s="86">
        <v>44</v>
      </c>
      <c r="C3" s="90">
        <v>0.73333333333333328</v>
      </c>
    </row>
    <row r="4" spans="1:3" ht="43.2" x14ac:dyDescent="0.3">
      <c r="A4" s="88" t="s">
        <v>40</v>
      </c>
      <c r="B4" s="86">
        <v>43</v>
      </c>
      <c r="C4" s="90">
        <v>0.71666666666666667</v>
      </c>
    </row>
    <row r="5" spans="1:3" x14ac:dyDescent="0.3">
      <c r="A5" s="88" t="s">
        <v>32</v>
      </c>
      <c r="B5" s="86">
        <v>41</v>
      </c>
      <c r="C5" s="90">
        <v>0.68333333333333335</v>
      </c>
    </row>
    <row r="6" spans="1:3" ht="28.8" x14ac:dyDescent="0.3">
      <c r="A6" s="88" t="s">
        <v>38</v>
      </c>
      <c r="B6" s="86">
        <v>41</v>
      </c>
      <c r="C6" s="90">
        <v>0.68333333333333335</v>
      </c>
    </row>
    <row r="7" spans="1:3" ht="57.6" x14ac:dyDescent="0.3">
      <c r="A7" s="88" t="s">
        <v>69</v>
      </c>
      <c r="B7" s="86">
        <v>40</v>
      </c>
      <c r="C7" s="90">
        <v>0.66666666666666663</v>
      </c>
    </row>
    <row r="8" spans="1:3" ht="43.2" x14ac:dyDescent="0.3">
      <c r="A8" s="88" t="s">
        <v>42</v>
      </c>
      <c r="B8" s="86">
        <v>38</v>
      </c>
      <c r="C8" s="90">
        <v>0.65517241379310343</v>
      </c>
    </row>
    <row r="9" spans="1:3" ht="57.6" x14ac:dyDescent="0.3">
      <c r="A9" s="88" t="s">
        <v>68</v>
      </c>
      <c r="B9" s="86">
        <v>38</v>
      </c>
      <c r="C9" s="90">
        <v>0.6333333333333333</v>
      </c>
    </row>
    <row r="10" spans="1:3" x14ac:dyDescent="0.3">
      <c r="A10" s="88" t="s">
        <v>72</v>
      </c>
      <c r="B10" s="86">
        <v>37</v>
      </c>
      <c r="C10" s="90">
        <v>0.6166666666666667</v>
      </c>
    </row>
    <row r="11" spans="1:3" ht="28.8" x14ac:dyDescent="0.3">
      <c r="A11" s="88" t="s">
        <v>39</v>
      </c>
      <c r="B11" s="86">
        <v>36</v>
      </c>
      <c r="C11" s="132">
        <v>0.6</v>
      </c>
    </row>
    <row r="12" spans="1:3" ht="28.8" x14ac:dyDescent="0.3">
      <c r="A12" s="88" t="s">
        <v>43</v>
      </c>
      <c r="B12" s="86">
        <v>36</v>
      </c>
      <c r="C12" s="132">
        <v>0.6</v>
      </c>
    </row>
    <row r="13" spans="1:3" ht="28.8" x14ac:dyDescent="0.3">
      <c r="A13" s="88" t="s">
        <v>70</v>
      </c>
      <c r="B13" s="86">
        <v>35</v>
      </c>
      <c r="C13" s="132">
        <v>0.58333333333333337</v>
      </c>
    </row>
    <row r="14" spans="1:3" x14ac:dyDescent="0.3">
      <c r="A14" s="88" t="s">
        <v>33</v>
      </c>
      <c r="B14" s="86">
        <v>35</v>
      </c>
      <c r="C14" s="132">
        <v>0.58333333333333337</v>
      </c>
    </row>
    <row r="15" spans="1:3" x14ac:dyDescent="0.3">
      <c r="A15" s="88" t="s">
        <v>34</v>
      </c>
      <c r="B15" s="86">
        <v>35</v>
      </c>
      <c r="C15" s="132">
        <v>0.58333333333333337</v>
      </c>
    </row>
    <row r="16" spans="1:3" ht="28.8" x14ac:dyDescent="0.3">
      <c r="A16" s="88" t="s">
        <v>78</v>
      </c>
      <c r="B16" s="86">
        <v>35</v>
      </c>
      <c r="C16" s="132">
        <v>0.58333333333333337</v>
      </c>
    </row>
    <row r="17" spans="1:3" x14ac:dyDescent="0.3">
      <c r="A17" s="88" t="s">
        <v>81</v>
      </c>
      <c r="B17" s="86">
        <v>35</v>
      </c>
      <c r="C17" s="132">
        <v>0.58333333333333337</v>
      </c>
    </row>
    <row r="18" spans="1:3" ht="43.2" x14ac:dyDescent="0.3">
      <c r="A18" s="88" t="s">
        <v>75</v>
      </c>
      <c r="B18" s="86">
        <v>34</v>
      </c>
      <c r="C18" s="132">
        <v>0.56666666666666665</v>
      </c>
    </row>
    <row r="19" spans="1:3" x14ac:dyDescent="0.3">
      <c r="A19" s="88" t="s">
        <v>76</v>
      </c>
      <c r="B19" s="86">
        <v>33</v>
      </c>
      <c r="C19" s="132">
        <v>0.55000000000000004</v>
      </c>
    </row>
    <row r="20" spans="1:3" x14ac:dyDescent="0.3">
      <c r="A20" s="88" t="s">
        <v>90</v>
      </c>
      <c r="B20" s="86">
        <v>32</v>
      </c>
      <c r="C20" s="132">
        <v>0.53333333333333333</v>
      </c>
    </row>
    <row r="21" spans="1:3" ht="43.2" x14ac:dyDescent="0.3">
      <c r="A21" s="88" t="s">
        <v>41</v>
      </c>
      <c r="B21" s="86">
        <v>32</v>
      </c>
      <c r="C21" s="132">
        <v>0.53333333333333333</v>
      </c>
    </row>
    <row r="22" spans="1:3" ht="28.8" x14ac:dyDescent="0.3">
      <c r="A22" s="88" t="s">
        <v>91</v>
      </c>
      <c r="B22" s="86">
        <v>31</v>
      </c>
      <c r="C22" s="132">
        <v>0.51666666666666672</v>
      </c>
    </row>
    <row r="23" spans="1:3" ht="28.8" x14ac:dyDescent="0.3">
      <c r="A23" s="88" t="s">
        <v>80</v>
      </c>
      <c r="B23" s="86">
        <v>31</v>
      </c>
      <c r="C23" s="132">
        <v>0.51666666666666672</v>
      </c>
    </row>
    <row r="24" spans="1:3" x14ac:dyDescent="0.3">
      <c r="A24" s="88" t="s">
        <v>71</v>
      </c>
      <c r="B24" s="86">
        <v>30</v>
      </c>
      <c r="C24" s="132">
        <v>0.5</v>
      </c>
    </row>
    <row r="25" spans="1:3" x14ac:dyDescent="0.3">
      <c r="A25" s="88" t="s">
        <v>82</v>
      </c>
      <c r="B25" s="86">
        <v>29</v>
      </c>
      <c r="C25" s="132">
        <v>0.48333333333333334</v>
      </c>
    </row>
    <row r="26" spans="1:3" x14ac:dyDescent="0.3">
      <c r="A26" s="88" t="s">
        <v>31</v>
      </c>
      <c r="B26" s="86">
        <v>28</v>
      </c>
      <c r="C26" s="132">
        <v>0.46666666666666667</v>
      </c>
    </row>
    <row r="27" spans="1:3" x14ac:dyDescent="0.3">
      <c r="A27" s="88" t="s">
        <v>37</v>
      </c>
      <c r="B27" s="86">
        <v>27</v>
      </c>
      <c r="C27" s="132">
        <v>0.45</v>
      </c>
    </row>
    <row r="28" spans="1:3" x14ac:dyDescent="0.3">
      <c r="A28" s="88" t="s">
        <v>77</v>
      </c>
      <c r="B28" s="86">
        <v>24</v>
      </c>
      <c r="C28" s="133">
        <v>0.4</v>
      </c>
    </row>
    <row r="29" spans="1:3" x14ac:dyDescent="0.3">
      <c r="A29" s="88" t="s">
        <v>106</v>
      </c>
      <c r="B29" s="86">
        <v>23</v>
      </c>
      <c r="C29" s="133">
        <v>0.38333333333333336</v>
      </c>
    </row>
    <row r="30" spans="1:3" ht="72" x14ac:dyDescent="0.3">
      <c r="A30" s="88" t="s">
        <v>74</v>
      </c>
      <c r="B30" s="86">
        <v>23</v>
      </c>
      <c r="C30" s="133">
        <v>0.38333333333333336</v>
      </c>
    </row>
    <row r="31" spans="1:3" x14ac:dyDescent="0.3">
      <c r="A31" s="88" t="s">
        <v>79</v>
      </c>
      <c r="B31" s="86">
        <v>23</v>
      </c>
      <c r="C31" s="133">
        <v>0.38333333333333336</v>
      </c>
    </row>
    <row r="32" spans="1:3" x14ac:dyDescent="0.3">
      <c r="A32" s="88" t="s">
        <v>36</v>
      </c>
      <c r="B32" s="86">
        <v>20</v>
      </c>
      <c r="C32" s="133">
        <v>0.33333333333333331</v>
      </c>
    </row>
    <row r="33" spans="1:3" x14ac:dyDescent="0.3">
      <c r="A33" s="88" t="s">
        <v>30</v>
      </c>
      <c r="B33" s="86">
        <v>15</v>
      </c>
      <c r="C33" s="133">
        <v>0.25</v>
      </c>
    </row>
    <row r="34" spans="1:3" x14ac:dyDescent="0.3">
      <c r="A34" s="88" t="s">
        <v>73</v>
      </c>
      <c r="B34" s="86">
        <v>0</v>
      </c>
      <c r="C34" s="92">
        <v>0</v>
      </c>
    </row>
    <row r="36" spans="1:3" ht="52.5" customHeight="1" x14ac:dyDescent="0.3">
      <c r="A36" s="28"/>
    </row>
    <row r="37" spans="1:3" ht="77.25" customHeight="1" x14ac:dyDescent="0.3">
      <c r="A37" s="28"/>
    </row>
  </sheetData>
  <sortState xmlns:xlrd2="http://schemas.microsoft.com/office/spreadsheetml/2017/richdata2" ref="A2:C34">
    <sortCondition descending="1" ref="C2:C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2016D-1D1F-401E-AF26-1E5FDC23EE3E}">
  <dimension ref="A1:F36"/>
  <sheetViews>
    <sheetView topLeftCell="A16" workbookViewId="0">
      <selection activeCell="J25" sqref="J25"/>
    </sheetView>
  </sheetViews>
  <sheetFormatPr defaultRowHeight="14.4" x14ac:dyDescent="0.3"/>
  <cols>
    <col min="1" max="1" width="15.88671875" customWidth="1"/>
    <col min="2" max="4" width="13.88671875" customWidth="1"/>
    <col min="5" max="6" width="11.109375" style="1" customWidth="1"/>
  </cols>
  <sheetData>
    <row r="1" spans="1:6" ht="63" customHeight="1" thickBot="1" x14ac:dyDescent="0.35">
      <c r="A1" s="113" t="s">
        <v>111</v>
      </c>
      <c r="B1" s="108" t="s">
        <v>116</v>
      </c>
      <c r="C1" s="109" t="s">
        <v>101</v>
      </c>
      <c r="D1" s="109" t="s">
        <v>102</v>
      </c>
      <c r="E1" s="109" t="s">
        <v>118</v>
      </c>
      <c r="F1" s="110" t="s">
        <v>117</v>
      </c>
    </row>
    <row r="2" spans="1:6" x14ac:dyDescent="0.3">
      <c r="A2" s="112" t="s">
        <v>106</v>
      </c>
      <c r="B2" s="135">
        <v>0.38333333333333336</v>
      </c>
      <c r="C2" s="33">
        <v>0.1</v>
      </c>
      <c r="D2" s="33">
        <v>0.13513513513513514</v>
      </c>
      <c r="E2" s="117">
        <f t="shared" ref="E2:E31" si="0">(B2-C2)/C2</f>
        <v>2.833333333333333</v>
      </c>
      <c r="F2" s="114">
        <f t="shared" ref="F2:F31" si="1">(B2-D2)/D2</f>
        <v>1.8366666666666667</v>
      </c>
    </row>
    <row r="3" spans="1:6" x14ac:dyDescent="0.3">
      <c r="A3" s="14" t="s">
        <v>37</v>
      </c>
      <c r="B3" s="132">
        <v>0.45</v>
      </c>
      <c r="C3" s="31">
        <v>0.15</v>
      </c>
      <c r="D3" s="31">
        <v>0.16216216216216217</v>
      </c>
      <c r="E3" s="89">
        <f t="shared" si="0"/>
        <v>2.0000000000000004</v>
      </c>
      <c r="F3" s="115">
        <f t="shared" si="1"/>
        <v>1.7749999999999999</v>
      </c>
    </row>
    <row r="4" spans="1:6" ht="72" x14ac:dyDescent="0.3">
      <c r="A4" s="14" t="s">
        <v>74</v>
      </c>
      <c r="B4" s="133">
        <v>0.38333333333333336</v>
      </c>
      <c r="C4" s="31">
        <v>0.28333333333333333</v>
      </c>
      <c r="D4" s="31">
        <v>0.25675675675675674</v>
      </c>
      <c r="E4" s="89">
        <f t="shared" si="0"/>
        <v>0.35294117647058837</v>
      </c>
      <c r="F4" s="115">
        <f t="shared" si="1"/>
        <v>0.49298245614035108</v>
      </c>
    </row>
    <row r="5" spans="1:6" x14ac:dyDescent="0.3">
      <c r="A5" s="14" t="s">
        <v>44</v>
      </c>
      <c r="B5" s="89">
        <v>0.81666666666666665</v>
      </c>
      <c r="C5" s="31">
        <v>0.68333333333333335</v>
      </c>
      <c r="D5" s="31">
        <v>0.69444444444444442</v>
      </c>
      <c r="E5" s="89">
        <f t="shared" si="0"/>
        <v>0.19512195121951215</v>
      </c>
      <c r="F5" s="115">
        <f t="shared" si="1"/>
        <v>0.17600000000000002</v>
      </c>
    </row>
    <row r="6" spans="1:6" ht="43.2" x14ac:dyDescent="0.3">
      <c r="A6" s="14" t="s">
        <v>40</v>
      </c>
      <c r="B6" s="90">
        <v>0.71666666666666667</v>
      </c>
      <c r="C6" s="31">
        <v>0.65</v>
      </c>
      <c r="D6" s="31">
        <v>0.60810810810810811</v>
      </c>
      <c r="E6" s="89">
        <f t="shared" si="0"/>
        <v>0.10256410256410253</v>
      </c>
      <c r="F6" s="115">
        <f t="shared" si="1"/>
        <v>0.17851851851851852</v>
      </c>
    </row>
    <row r="7" spans="1:6" ht="43.2" x14ac:dyDescent="0.3">
      <c r="A7" s="14" t="s">
        <v>75</v>
      </c>
      <c r="B7" s="132">
        <v>0.56666666666666665</v>
      </c>
      <c r="C7" s="31">
        <v>0.51666666666666672</v>
      </c>
      <c r="D7" s="31">
        <v>0.5</v>
      </c>
      <c r="E7" s="89">
        <f t="shared" si="0"/>
        <v>9.6774193548386955E-2</v>
      </c>
      <c r="F7" s="115">
        <f t="shared" si="1"/>
        <v>0.1333333333333333</v>
      </c>
    </row>
    <row r="8" spans="1:6" ht="57.6" x14ac:dyDescent="0.3">
      <c r="A8" s="14" t="s">
        <v>68</v>
      </c>
      <c r="B8" s="90">
        <v>0.6333333333333333</v>
      </c>
      <c r="C8" s="31">
        <v>0.58333333333333337</v>
      </c>
      <c r="D8" s="31">
        <v>0.56756756756756754</v>
      </c>
      <c r="E8" s="89">
        <f t="shared" si="0"/>
        <v>8.571428571428559E-2</v>
      </c>
      <c r="F8" s="115">
        <f t="shared" si="1"/>
        <v>0.11587301587301586</v>
      </c>
    </row>
    <row r="9" spans="1:6" x14ac:dyDescent="0.3">
      <c r="A9" s="14" t="s">
        <v>35</v>
      </c>
      <c r="B9" s="90">
        <v>0.73333333333333328</v>
      </c>
      <c r="C9" s="31">
        <v>0.68333333333333335</v>
      </c>
      <c r="D9" s="31">
        <v>0.63513513513513509</v>
      </c>
      <c r="E9" s="89">
        <f t="shared" si="0"/>
        <v>7.3170731707316972E-2</v>
      </c>
      <c r="F9" s="115">
        <f t="shared" si="1"/>
        <v>0.15460992907801419</v>
      </c>
    </row>
    <row r="10" spans="1:6" x14ac:dyDescent="0.3">
      <c r="A10" s="14" t="s">
        <v>76</v>
      </c>
      <c r="B10" s="118">
        <v>0.55000000000000004</v>
      </c>
      <c r="C10" s="31">
        <v>0.51666666666666672</v>
      </c>
      <c r="D10" s="31">
        <v>0.51351351351351349</v>
      </c>
      <c r="E10" s="89">
        <f t="shared" si="0"/>
        <v>6.4516129032258049E-2</v>
      </c>
      <c r="F10" s="115">
        <f t="shared" si="1"/>
        <v>7.1052631578947506E-2</v>
      </c>
    </row>
    <row r="11" spans="1:6" x14ac:dyDescent="0.3">
      <c r="A11" s="14" t="s">
        <v>72</v>
      </c>
      <c r="B11" s="90">
        <v>0.6166666666666667</v>
      </c>
      <c r="C11" s="31">
        <v>0.58333333333333337</v>
      </c>
      <c r="D11" s="31">
        <v>0.55405405405405406</v>
      </c>
      <c r="E11" s="89">
        <f t="shared" si="0"/>
        <v>5.7142857142857127E-2</v>
      </c>
      <c r="F11" s="115">
        <f t="shared" si="1"/>
        <v>0.11300813008130087</v>
      </c>
    </row>
    <row r="12" spans="1:6" ht="28.8" x14ac:dyDescent="0.3">
      <c r="A12" s="14" t="s">
        <v>38</v>
      </c>
      <c r="B12" s="90">
        <v>0.68333333333333335</v>
      </c>
      <c r="C12" s="31">
        <v>0.65</v>
      </c>
      <c r="D12" s="31">
        <v>0.64864864864864868</v>
      </c>
      <c r="E12" s="89">
        <f t="shared" si="0"/>
        <v>5.1282051282051266E-2</v>
      </c>
      <c r="F12" s="115">
        <f t="shared" si="1"/>
        <v>5.3472222222222185E-2</v>
      </c>
    </row>
    <row r="13" spans="1:6" x14ac:dyDescent="0.3">
      <c r="A13" s="14" t="s">
        <v>82</v>
      </c>
      <c r="B13" s="132">
        <v>0.48333333333333334</v>
      </c>
      <c r="C13" s="31">
        <v>0.46666666666666667</v>
      </c>
      <c r="D13" s="31">
        <v>0.44594594594594594</v>
      </c>
      <c r="E13" s="89">
        <f t="shared" si="0"/>
        <v>3.5714285714285705E-2</v>
      </c>
      <c r="F13" s="115">
        <f t="shared" si="1"/>
        <v>8.3838383838383851E-2</v>
      </c>
    </row>
    <row r="14" spans="1:6" ht="57.6" x14ac:dyDescent="0.3">
      <c r="A14" s="14" t="s">
        <v>69</v>
      </c>
      <c r="B14" s="90">
        <v>0.66666666666666663</v>
      </c>
      <c r="C14" s="31">
        <v>0.65</v>
      </c>
      <c r="D14" s="31">
        <v>0.625</v>
      </c>
      <c r="E14" s="89">
        <f t="shared" si="0"/>
        <v>2.564102564102555E-2</v>
      </c>
      <c r="F14" s="115">
        <f t="shared" si="1"/>
        <v>6.666666666666661E-2</v>
      </c>
    </row>
    <row r="15" spans="1:6" ht="43.2" x14ac:dyDescent="0.3">
      <c r="A15" s="14" t="s">
        <v>42</v>
      </c>
      <c r="B15" s="90">
        <v>0.65517241379310343</v>
      </c>
      <c r="C15" s="31">
        <v>0.65</v>
      </c>
      <c r="D15" s="31">
        <v>0.65714285714285714</v>
      </c>
      <c r="E15" s="89">
        <f t="shared" si="0"/>
        <v>7.9575596816975434E-3</v>
      </c>
      <c r="F15" s="115">
        <f t="shared" si="1"/>
        <v>-2.9985007496252177E-3</v>
      </c>
    </row>
    <row r="16" spans="1:6" ht="28.8" x14ac:dyDescent="0.3">
      <c r="A16" s="14" t="s">
        <v>39</v>
      </c>
      <c r="B16" s="132">
        <v>0.6</v>
      </c>
      <c r="C16" s="31">
        <v>0.6166666666666667</v>
      </c>
      <c r="D16" s="31">
        <v>0.56756756756756754</v>
      </c>
      <c r="E16" s="92">
        <f t="shared" si="0"/>
        <v>-2.7027027027027108E-2</v>
      </c>
      <c r="F16" s="115">
        <f t="shared" si="1"/>
        <v>5.7142857142857148E-2</v>
      </c>
    </row>
    <row r="17" spans="1:6" x14ac:dyDescent="0.3">
      <c r="A17" s="14" t="s">
        <v>81</v>
      </c>
      <c r="B17" s="132">
        <v>0.58333333333333337</v>
      </c>
      <c r="C17" s="31">
        <v>0.6</v>
      </c>
      <c r="D17" s="31">
        <v>0.54054054054054057</v>
      </c>
      <c r="E17" s="92">
        <f t="shared" si="0"/>
        <v>-2.7777777777777679E-2</v>
      </c>
      <c r="F17" s="115">
        <f t="shared" si="1"/>
        <v>7.9166666666666677E-2</v>
      </c>
    </row>
    <row r="18" spans="1:6" x14ac:dyDescent="0.3">
      <c r="A18" s="14" t="s">
        <v>79</v>
      </c>
      <c r="B18" s="133">
        <v>0.38333333333333336</v>
      </c>
      <c r="C18" s="31">
        <v>0.4</v>
      </c>
      <c r="D18" s="31">
        <v>0.35135135135135137</v>
      </c>
      <c r="E18" s="92">
        <f t="shared" si="0"/>
        <v>-4.1666666666666657E-2</v>
      </c>
      <c r="F18" s="115">
        <f t="shared" si="1"/>
        <v>9.1025641025641035E-2</v>
      </c>
    </row>
    <row r="19" spans="1:6" ht="28.8" x14ac:dyDescent="0.3">
      <c r="A19" s="14" t="s">
        <v>70</v>
      </c>
      <c r="B19" s="132">
        <v>0.58333333333333337</v>
      </c>
      <c r="C19" s="31">
        <v>0.6166666666666667</v>
      </c>
      <c r="D19" s="31">
        <v>0.6216216216216216</v>
      </c>
      <c r="E19" s="92">
        <f t="shared" si="0"/>
        <v>-5.4054054054054036E-2</v>
      </c>
      <c r="F19" s="115">
        <f t="shared" si="1"/>
        <v>-6.159420289855063E-2</v>
      </c>
    </row>
    <row r="20" spans="1:6" x14ac:dyDescent="0.3">
      <c r="A20" s="14" t="s">
        <v>32</v>
      </c>
      <c r="B20" s="90">
        <v>0.68333333333333335</v>
      </c>
      <c r="C20" s="31">
        <v>0.73333333333333328</v>
      </c>
      <c r="D20" s="31">
        <v>0.69444444444444442</v>
      </c>
      <c r="E20" s="92">
        <f t="shared" si="0"/>
        <v>-6.8181818181818094E-2</v>
      </c>
      <c r="F20" s="115">
        <f t="shared" si="1"/>
        <v>-1.5999999999999945E-2</v>
      </c>
    </row>
    <row r="21" spans="1:6" ht="28.8" x14ac:dyDescent="0.3">
      <c r="A21" s="14" t="s">
        <v>43</v>
      </c>
      <c r="B21" s="132">
        <v>0.6</v>
      </c>
      <c r="C21" s="31">
        <v>0.65</v>
      </c>
      <c r="D21" s="31">
        <v>0.6216216216216216</v>
      </c>
      <c r="E21" s="92">
        <f t="shared" si="0"/>
        <v>-7.6923076923076983E-2</v>
      </c>
      <c r="F21" s="115">
        <f t="shared" si="1"/>
        <v>-3.4782608695652174E-2</v>
      </c>
    </row>
    <row r="22" spans="1:6" ht="28.8" x14ac:dyDescent="0.3">
      <c r="A22" s="14" t="s">
        <v>78</v>
      </c>
      <c r="B22" s="132">
        <v>0.58333333333333337</v>
      </c>
      <c r="C22" s="31">
        <v>0.6333333333333333</v>
      </c>
      <c r="D22" s="31">
        <v>0.60810810810810811</v>
      </c>
      <c r="E22" s="92">
        <f t="shared" si="0"/>
        <v>-7.894736842105253E-2</v>
      </c>
      <c r="F22" s="115">
        <f t="shared" si="1"/>
        <v>-4.0740740740740689E-2</v>
      </c>
    </row>
    <row r="23" spans="1:6" ht="28.8" x14ac:dyDescent="0.3">
      <c r="A23" s="14" t="s">
        <v>80</v>
      </c>
      <c r="B23" s="132">
        <v>0.51666666666666672</v>
      </c>
      <c r="C23" s="31">
        <v>0.58333333333333337</v>
      </c>
      <c r="D23" s="31">
        <v>0.55405405405405406</v>
      </c>
      <c r="E23" s="92">
        <f t="shared" si="0"/>
        <v>-0.11428571428571425</v>
      </c>
      <c r="F23" s="115">
        <f t="shared" si="1"/>
        <v>-6.7479674796747879E-2</v>
      </c>
    </row>
    <row r="24" spans="1:6" x14ac:dyDescent="0.3">
      <c r="A24" s="14" t="s">
        <v>34</v>
      </c>
      <c r="B24" s="132">
        <v>0.58333333333333337</v>
      </c>
      <c r="C24" s="31">
        <v>0.66666666666666663</v>
      </c>
      <c r="D24" s="31">
        <v>0.59459459459459463</v>
      </c>
      <c r="E24" s="92">
        <f t="shared" si="0"/>
        <v>-0.12499999999999989</v>
      </c>
      <c r="F24" s="115">
        <f t="shared" si="1"/>
        <v>-1.8939393939393933E-2</v>
      </c>
    </row>
    <row r="25" spans="1:6" x14ac:dyDescent="0.3">
      <c r="A25" s="14" t="s">
        <v>31</v>
      </c>
      <c r="B25" s="132">
        <v>0.46666666666666667</v>
      </c>
      <c r="C25" s="31">
        <v>0.55000000000000004</v>
      </c>
      <c r="D25" s="31">
        <v>0.47297297297297297</v>
      </c>
      <c r="E25" s="92">
        <f t="shared" si="0"/>
        <v>-0.15151515151515157</v>
      </c>
      <c r="F25" s="115">
        <f t="shared" si="1"/>
        <v>-1.3333333333333315E-2</v>
      </c>
    </row>
    <row r="26" spans="1:6" x14ac:dyDescent="0.3">
      <c r="A26" s="14" t="s">
        <v>33</v>
      </c>
      <c r="B26" s="132">
        <v>0.58333333333333337</v>
      </c>
      <c r="C26" s="31">
        <v>0.71666666666666667</v>
      </c>
      <c r="D26" s="31">
        <v>0.63513513513513509</v>
      </c>
      <c r="E26" s="92">
        <f t="shared" si="0"/>
        <v>-0.18604651162790695</v>
      </c>
      <c r="F26" s="115">
        <f t="shared" si="1"/>
        <v>-8.156028368794313E-2</v>
      </c>
    </row>
    <row r="27" spans="1:6" x14ac:dyDescent="0.3">
      <c r="A27" s="14" t="s">
        <v>30</v>
      </c>
      <c r="B27" s="133">
        <v>0.25</v>
      </c>
      <c r="C27" s="31">
        <v>0.31666666666666665</v>
      </c>
      <c r="D27" s="31">
        <v>0.29729729729729731</v>
      </c>
      <c r="E27" s="92">
        <f t="shared" si="0"/>
        <v>-0.21052631578947364</v>
      </c>
      <c r="F27" s="115">
        <f t="shared" si="1"/>
        <v>-0.15909090909090914</v>
      </c>
    </row>
    <row r="28" spans="1:6" x14ac:dyDescent="0.3">
      <c r="A28" s="14" t="s">
        <v>71</v>
      </c>
      <c r="B28" s="132">
        <v>0.5</v>
      </c>
      <c r="C28" s="31">
        <v>0.6333333333333333</v>
      </c>
      <c r="D28" s="31">
        <v>0.66216216216216217</v>
      </c>
      <c r="E28" s="92">
        <f t="shared" si="0"/>
        <v>-0.21052631578947364</v>
      </c>
      <c r="F28" s="115">
        <f t="shared" si="1"/>
        <v>-0.24489795918367349</v>
      </c>
    </row>
    <row r="29" spans="1:6" x14ac:dyDescent="0.3">
      <c r="A29" s="14" t="s">
        <v>77</v>
      </c>
      <c r="B29" s="133">
        <v>0.4</v>
      </c>
      <c r="C29" s="31">
        <v>0.51666666666666672</v>
      </c>
      <c r="D29" s="31">
        <v>0.47297297297297297</v>
      </c>
      <c r="E29" s="92">
        <f t="shared" si="0"/>
        <v>-0.22580645161290325</v>
      </c>
      <c r="F29" s="115">
        <f t="shared" si="1"/>
        <v>-0.15428571428571425</v>
      </c>
    </row>
    <row r="30" spans="1:6" ht="43.2" x14ac:dyDescent="0.3">
      <c r="A30" s="14" t="s">
        <v>41</v>
      </c>
      <c r="B30" s="132">
        <v>0.53333333333333333</v>
      </c>
      <c r="C30" s="31">
        <v>0.7</v>
      </c>
      <c r="D30" s="31">
        <v>0.66216216216216217</v>
      </c>
      <c r="E30" s="92">
        <f t="shared" si="0"/>
        <v>-0.23809523809523805</v>
      </c>
      <c r="F30" s="115">
        <f t="shared" si="1"/>
        <v>-0.19455782312925171</v>
      </c>
    </row>
    <row r="31" spans="1:6" x14ac:dyDescent="0.3">
      <c r="A31" s="14" t="s">
        <v>36</v>
      </c>
      <c r="B31" s="133">
        <v>0.33333333333333331</v>
      </c>
      <c r="C31" s="31">
        <v>0.45</v>
      </c>
      <c r="D31" s="31">
        <v>0.40540540540540543</v>
      </c>
      <c r="E31" s="92">
        <f t="shared" si="0"/>
        <v>-0.2592592592592593</v>
      </c>
      <c r="F31" s="115">
        <f t="shared" si="1"/>
        <v>-0.17777777777777787</v>
      </c>
    </row>
    <row r="32" spans="1:6" x14ac:dyDescent="0.3">
      <c r="A32" s="14" t="s">
        <v>73</v>
      </c>
      <c r="B32" s="92">
        <v>0</v>
      </c>
      <c r="C32" s="31">
        <v>0</v>
      </c>
      <c r="D32" s="31">
        <v>0</v>
      </c>
      <c r="E32" s="91"/>
      <c r="F32" s="115"/>
    </row>
    <row r="33" spans="1:6" x14ac:dyDescent="0.3">
      <c r="A33" s="14" t="s">
        <v>90</v>
      </c>
      <c r="B33" s="132">
        <v>0.53333333333333333</v>
      </c>
      <c r="C33" s="31" t="s">
        <v>67</v>
      </c>
      <c r="D33" s="31" t="s">
        <v>67</v>
      </c>
      <c r="E33" s="136"/>
      <c r="F33" s="115"/>
    </row>
    <row r="34" spans="1:6" ht="29.4" thickBot="1" x14ac:dyDescent="0.35">
      <c r="A34" s="111" t="s">
        <v>91</v>
      </c>
      <c r="B34" s="134">
        <v>0.51666666666666672</v>
      </c>
      <c r="C34" s="32" t="s">
        <v>67</v>
      </c>
      <c r="D34" s="32" t="s">
        <v>67</v>
      </c>
      <c r="E34" s="137"/>
      <c r="F34" s="116"/>
    </row>
    <row r="36" spans="1:6" x14ac:dyDescent="0.3">
      <c r="A36" s="119" t="s">
        <v>119</v>
      </c>
      <c r="B36" s="29">
        <f>SUM(B2:B34)/33</f>
        <v>0.53247997213514464</v>
      </c>
      <c r="C36" s="29">
        <f>SUM(C2:C34)/31</f>
        <v>0.53387096774193554</v>
      </c>
      <c r="D36" s="29">
        <f>SUM(D2:D34)/31</f>
        <v>0.50856859163310775</v>
      </c>
    </row>
  </sheetData>
  <sortState xmlns:xlrd2="http://schemas.microsoft.com/office/spreadsheetml/2017/richdata2" ref="A2:F34">
    <sortCondition descending="1" ref="E2:E34"/>
  </sortState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"/>
  <sheetViews>
    <sheetView workbookViewId="0">
      <selection activeCell="I10" sqref="I10"/>
    </sheetView>
  </sheetViews>
  <sheetFormatPr defaultColWidth="9.109375" defaultRowHeight="14.4" x14ac:dyDescent="0.3"/>
  <cols>
    <col min="1" max="1" width="14" style="1" customWidth="1"/>
    <col min="2" max="2" width="15.88671875" style="1" customWidth="1"/>
    <col min="3" max="3" width="0" style="1" hidden="1" customWidth="1"/>
    <col min="4" max="5" width="9.109375" style="29"/>
    <col min="6" max="16384" width="9.109375" style="1"/>
  </cols>
  <sheetData>
    <row r="1" spans="1:5" s="28" customFormat="1" ht="32.25" customHeight="1" x14ac:dyDescent="0.3">
      <c r="A1" s="13" t="s">
        <v>113</v>
      </c>
      <c r="B1" s="39" t="s">
        <v>114</v>
      </c>
      <c r="C1" s="39" t="s">
        <v>29</v>
      </c>
      <c r="D1" s="93" t="s">
        <v>115</v>
      </c>
      <c r="E1" s="94" t="s">
        <v>83</v>
      </c>
    </row>
    <row r="2" spans="1:5" ht="28.8" x14ac:dyDescent="0.3">
      <c r="A2" s="129" t="s">
        <v>84</v>
      </c>
      <c r="B2" s="36" t="s">
        <v>39</v>
      </c>
      <c r="C2" s="4">
        <v>42</v>
      </c>
      <c r="D2" s="31">
        <v>0.6</v>
      </c>
      <c r="E2" s="127">
        <f>SUM(D2:D5)/4</f>
        <v>0.6166666666666667</v>
      </c>
    </row>
    <row r="3" spans="1:5" ht="57.6" x14ac:dyDescent="0.3">
      <c r="A3" s="129"/>
      <c r="B3" s="36" t="s">
        <v>68</v>
      </c>
      <c r="C3" s="4">
        <v>42</v>
      </c>
      <c r="D3" s="31">
        <v>0.6333333333333333</v>
      </c>
      <c r="E3" s="127"/>
    </row>
    <row r="4" spans="1:5" ht="57.6" x14ac:dyDescent="0.3">
      <c r="A4" s="129"/>
      <c r="B4" s="36" t="s">
        <v>69</v>
      </c>
      <c r="C4" s="4">
        <v>45</v>
      </c>
      <c r="D4" s="31">
        <v>0.66666666666666663</v>
      </c>
      <c r="E4" s="127"/>
    </row>
    <row r="5" spans="1:5" ht="43.2" x14ac:dyDescent="0.3">
      <c r="A5" s="129"/>
      <c r="B5" s="36" t="s">
        <v>75</v>
      </c>
      <c r="C5" s="4">
        <v>37</v>
      </c>
      <c r="D5" s="31">
        <v>0.56666666666666665</v>
      </c>
      <c r="E5" s="127"/>
    </row>
    <row r="6" spans="1:5" x14ac:dyDescent="0.3">
      <c r="A6" s="129" t="s">
        <v>85</v>
      </c>
      <c r="B6" s="36" t="s">
        <v>76</v>
      </c>
      <c r="C6" s="4">
        <v>38</v>
      </c>
      <c r="D6" s="31">
        <v>0.55000000000000004</v>
      </c>
      <c r="E6" s="127">
        <f>SUM(D6:D8)/3</f>
        <v>0.51111111111111118</v>
      </c>
    </row>
    <row r="7" spans="1:5" x14ac:dyDescent="0.3">
      <c r="A7" s="129"/>
      <c r="B7" s="36" t="s">
        <v>77</v>
      </c>
      <c r="C7" s="4">
        <v>35</v>
      </c>
      <c r="D7" s="31">
        <v>0.4</v>
      </c>
      <c r="E7" s="127"/>
    </row>
    <row r="8" spans="1:5" ht="28.8" x14ac:dyDescent="0.3">
      <c r="A8" s="129"/>
      <c r="B8" s="36" t="s">
        <v>78</v>
      </c>
      <c r="C8" s="4">
        <v>45</v>
      </c>
      <c r="D8" s="31">
        <v>0.58333333333333337</v>
      </c>
      <c r="E8" s="127"/>
    </row>
    <row r="9" spans="1:5" x14ac:dyDescent="0.3">
      <c r="A9" s="129" t="s">
        <v>86</v>
      </c>
      <c r="B9" s="36" t="s">
        <v>79</v>
      </c>
      <c r="C9" s="4">
        <v>26</v>
      </c>
      <c r="D9" s="31">
        <v>0.38333333333333336</v>
      </c>
      <c r="E9" s="127">
        <f>SUM(D9:D11)/3</f>
        <v>0.53888888888888886</v>
      </c>
    </row>
    <row r="10" spans="1:5" ht="43.2" x14ac:dyDescent="0.3">
      <c r="A10" s="129"/>
      <c r="B10" s="36" t="s">
        <v>40</v>
      </c>
      <c r="C10" s="4">
        <v>45</v>
      </c>
      <c r="D10" s="31">
        <v>0.71666666666666667</v>
      </c>
      <c r="E10" s="127"/>
    </row>
    <row r="11" spans="1:5" ht="28.8" x14ac:dyDescent="0.3">
      <c r="A11" s="129"/>
      <c r="B11" s="36" t="s">
        <v>80</v>
      </c>
      <c r="C11" s="4">
        <v>41</v>
      </c>
      <c r="D11" s="31">
        <v>0.51666666666666672</v>
      </c>
      <c r="E11" s="127"/>
    </row>
    <row r="12" spans="1:5" ht="43.2" x14ac:dyDescent="0.3">
      <c r="A12" s="129" t="s">
        <v>87</v>
      </c>
      <c r="B12" s="36" t="s">
        <v>41</v>
      </c>
      <c r="C12" s="4">
        <v>49</v>
      </c>
      <c r="D12" s="31">
        <v>0.53333333333333333</v>
      </c>
      <c r="E12" s="127">
        <f>SUM(D12:D13)/2</f>
        <v>0.55833333333333335</v>
      </c>
    </row>
    <row r="13" spans="1:5" x14ac:dyDescent="0.3">
      <c r="A13" s="129"/>
      <c r="B13" s="36" t="s">
        <v>81</v>
      </c>
      <c r="C13" s="4">
        <v>40</v>
      </c>
      <c r="D13" s="31">
        <v>0.58333333333333337</v>
      </c>
      <c r="E13" s="127"/>
    </row>
    <row r="14" spans="1:5" ht="43.2" x14ac:dyDescent="0.3">
      <c r="A14" s="129" t="s">
        <v>88</v>
      </c>
      <c r="B14" s="36" t="s">
        <v>42</v>
      </c>
      <c r="C14" s="4">
        <v>46</v>
      </c>
      <c r="D14" s="31">
        <v>0.65517241379310343</v>
      </c>
      <c r="E14" s="127">
        <f>SUM(D14:D15)/2</f>
        <v>0.62758620689655165</v>
      </c>
    </row>
    <row r="15" spans="1:5" ht="28.8" x14ac:dyDescent="0.3">
      <c r="A15" s="129"/>
      <c r="B15" s="36" t="s">
        <v>43</v>
      </c>
      <c r="C15" s="4">
        <v>46</v>
      </c>
      <c r="D15" s="31">
        <v>0.6</v>
      </c>
      <c r="E15" s="127"/>
    </row>
    <row r="16" spans="1:5" x14ac:dyDescent="0.3">
      <c r="A16" s="129" t="s">
        <v>89</v>
      </c>
      <c r="B16" s="36" t="s">
        <v>82</v>
      </c>
      <c r="C16" s="4">
        <v>33</v>
      </c>
      <c r="D16" s="31">
        <v>0.48333333333333334</v>
      </c>
      <c r="E16" s="127">
        <f>SUM(D16:D17)/2</f>
        <v>0.65</v>
      </c>
    </row>
    <row r="17" spans="1:5" ht="15" thickBot="1" x14ac:dyDescent="0.35">
      <c r="A17" s="130"/>
      <c r="B17" s="37" t="s">
        <v>44</v>
      </c>
      <c r="C17" s="7">
        <v>50</v>
      </c>
      <c r="D17" s="32">
        <v>0.81666666666666665</v>
      </c>
      <c r="E17" s="128"/>
    </row>
    <row r="20" spans="1:5" ht="52.5" customHeight="1" x14ac:dyDescent="0.3">
      <c r="B20" s="28"/>
    </row>
    <row r="21" spans="1:5" ht="77.25" customHeight="1" x14ac:dyDescent="0.3">
      <c r="B21" s="28"/>
    </row>
  </sheetData>
  <mergeCells count="12">
    <mergeCell ref="A16:A17"/>
    <mergeCell ref="A2:A5"/>
    <mergeCell ref="A6:A8"/>
    <mergeCell ref="A9:A11"/>
    <mergeCell ref="A12:A13"/>
    <mergeCell ref="A14:A15"/>
    <mergeCell ref="E14:E15"/>
    <mergeCell ref="E16:E17"/>
    <mergeCell ref="E2:E5"/>
    <mergeCell ref="E6:E8"/>
    <mergeCell ref="E9:E11"/>
    <mergeCell ref="E12:E13"/>
  </mergeCells>
  <pageMargins left="0.7" right="0.7" top="0.75" bottom="0.75" header="0.3" footer="0.3"/>
  <pageSetup orientation="portrait" horizontalDpi="0" verticalDpi="0" r:id="rId1"/>
  <ignoredErrors>
    <ignoredError sqref="E12 E14 E16 E9 E6 E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1"/>
  <sheetViews>
    <sheetView tabSelected="1" topLeftCell="A28" workbookViewId="0">
      <selection activeCell="G41" sqref="G41"/>
    </sheetView>
  </sheetViews>
  <sheetFormatPr defaultRowHeight="14.4" x14ac:dyDescent="0.3"/>
  <cols>
    <col min="1" max="1" width="10.88671875" customWidth="1"/>
    <col min="2" max="2" width="35.109375" style="30" customWidth="1"/>
  </cols>
  <sheetData>
    <row r="1" spans="1:3" s="1" customFormat="1" ht="28.8" x14ac:dyDescent="0.3">
      <c r="A1" s="13" t="s">
        <v>108</v>
      </c>
      <c r="B1" s="39" t="s">
        <v>109</v>
      </c>
      <c r="C1" s="17" t="s">
        <v>110</v>
      </c>
    </row>
    <row r="2" spans="1:3" ht="28.8" x14ac:dyDescent="0.3">
      <c r="A2" s="104">
        <v>12</v>
      </c>
      <c r="B2" s="84" t="s">
        <v>54</v>
      </c>
      <c r="C2" s="106">
        <v>0.96969696969696972</v>
      </c>
    </row>
    <row r="3" spans="1:3" ht="43.2" x14ac:dyDescent="0.3">
      <c r="A3" s="104">
        <v>26</v>
      </c>
      <c r="B3" s="84" t="s">
        <v>62</v>
      </c>
      <c r="C3" s="106">
        <v>0.96969696969696972</v>
      </c>
    </row>
    <row r="4" spans="1:3" ht="28.8" x14ac:dyDescent="0.3">
      <c r="A4" s="104">
        <v>4</v>
      </c>
      <c r="B4" s="84" t="s">
        <v>94</v>
      </c>
      <c r="C4" s="106">
        <v>0.95454545454545459</v>
      </c>
    </row>
    <row r="5" spans="1:3" ht="28.8" x14ac:dyDescent="0.3">
      <c r="A5" s="104">
        <v>9</v>
      </c>
      <c r="B5" s="84" t="s">
        <v>51</v>
      </c>
      <c r="C5" s="106">
        <v>0.93939393939393945</v>
      </c>
    </row>
    <row r="6" spans="1:3" ht="28.8" x14ac:dyDescent="0.3">
      <c r="A6" s="104">
        <v>10</v>
      </c>
      <c r="B6" s="84" t="s">
        <v>52</v>
      </c>
      <c r="C6" s="106">
        <v>0.89393939393939392</v>
      </c>
    </row>
    <row r="7" spans="1:3" ht="28.8" x14ac:dyDescent="0.3">
      <c r="A7" s="104">
        <v>14</v>
      </c>
      <c r="B7" s="84" t="s">
        <v>95</v>
      </c>
      <c r="C7" s="106">
        <v>0.89393939393939392</v>
      </c>
    </row>
    <row r="8" spans="1:3" ht="43.2" x14ac:dyDescent="0.3">
      <c r="A8" s="104">
        <v>1</v>
      </c>
      <c r="B8" s="84" t="s">
        <v>93</v>
      </c>
      <c r="C8" s="106">
        <v>0.83333333333333337</v>
      </c>
    </row>
    <row r="9" spans="1:3" ht="72" x14ac:dyDescent="0.3">
      <c r="A9" s="104">
        <v>28</v>
      </c>
      <c r="B9" s="84" t="s">
        <v>99</v>
      </c>
      <c r="C9" s="106">
        <v>0.83333333333333337</v>
      </c>
    </row>
    <row r="10" spans="1:3" ht="57.6" x14ac:dyDescent="0.3">
      <c r="A10" s="104">
        <v>5</v>
      </c>
      <c r="B10" s="84" t="s">
        <v>65</v>
      </c>
      <c r="C10" s="106">
        <v>0.81818181818181823</v>
      </c>
    </row>
    <row r="11" spans="1:3" ht="57.6" x14ac:dyDescent="0.3">
      <c r="A11" s="104">
        <v>27</v>
      </c>
      <c r="B11" s="84" t="s">
        <v>98</v>
      </c>
      <c r="C11" s="106">
        <v>0.81818181818181823</v>
      </c>
    </row>
    <row r="12" spans="1:3" ht="28.8" x14ac:dyDescent="0.3">
      <c r="A12" s="104">
        <v>11</v>
      </c>
      <c r="B12" s="84" t="s">
        <v>53</v>
      </c>
      <c r="C12" s="106">
        <v>0.74242424242424243</v>
      </c>
    </row>
    <row r="13" spans="1:3" ht="28.8" x14ac:dyDescent="0.3">
      <c r="A13" s="104">
        <v>17</v>
      </c>
      <c r="B13" s="85" t="s">
        <v>57</v>
      </c>
      <c r="C13" s="106">
        <v>0.72727272727272729</v>
      </c>
    </row>
    <row r="14" spans="1:3" ht="86.4" x14ac:dyDescent="0.3">
      <c r="A14" s="104">
        <v>2</v>
      </c>
      <c r="B14" s="84" t="s">
        <v>103</v>
      </c>
      <c r="C14" s="106">
        <v>0.63636363636363635</v>
      </c>
    </row>
    <row r="15" spans="1:3" ht="43.2" x14ac:dyDescent="0.3">
      <c r="A15" s="104">
        <v>13</v>
      </c>
      <c r="B15" s="84" t="s">
        <v>55</v>
      </c>
      <c r="C15" s="106">
        <v>0.62121212121212122</v>
      </c>
    </row>
    <row r="16" spans="1:3" ht="43.2" x14ac:dyDescent="0.3">
      <c r="A16" s="104">
        <v>6</v>
      </c>
      <c r="B16" s="84" t="s">
        <v>66</v>
      </c>
      <c r="C16" s="106">
        <v>0.5757575757575758</v>
      </c>
    </row>
    <row r="17" spans="1:3" ht="28.8" x14ac:dyDescent="0.3">
      <c r="A17" s="104">
        <v>18</v>
      </c>
      <c r="B17" s="84" t="s">
        <v>58</v>
      </c>
      <c r="C17" s="106">
        <v>0.54545454545454541</v>
      </c>
    </row>
    <row r="18" spans="1:3" ht="43.2" x14ac:dyDescent="0.3">
      <c r="A18" s="104">
        <v>19</v>
      </c>
      <c r="B18" s="84" t="s">
        <v>59</v>
      </c>
      <c r="C18" s="106">
        <v>0.54545454545454541</v>
      </c>
    </row>
    <row r="19" spans="1:3" ht="28.8" x14ac:dyDescent="0.3">
      <c r="A19" s="104">
        <v>3</v>
      </c>
      <c r="B19" s="84" t="s">
        <v>48</v>
      </c>
      <c r="C19" s="106">
        <v>0.51515151515151514</v>
      </c>
    </row>
    <row r="20" spans="1:3" ht="28.8" x14ac:dyDescent="0.3">
      <c r="A20" s="104">
        <v>22</v>
      </c>
      <c r="B20" s="84" t="s">
        <v>64</v>
      </c>
      <c r="C20" s="106">
        <v>0.45454545454545453</v>
      </c>
    </row>
    <row r="21" spans="1:3" ht="28.8" x14ac:dyDescent="0.3">
      <c r="A21" s="104">
        <v>15</v>
      </c>
      <c r="B21" s="84" t="s">
        <v>96</v>
      </c>
      <c r="C21" s="106">
        <v>0.34848484848484851</v>
      </c>
    </row>
    <row r="22" spans="1:3" ht="57.6" x14ac:dyDescent="0.3">
      <c r="A22" s="104">
        <v>24</v>
      </c>
      <c r="B22" s="84" t="s">
        <v>97</v>
      </c>
      <c r="C22" s="106">
        <v>0.31818181818181818</v>
      </c>
    </row>
    <row r="23" spans="1:3" ht="43.2" x14ac:dyDescent="0.3">
      <c r="A23" s="104">
        <v>23</v>
      </c>
      <c r="B23" s="84" t="s">
        <v>60</v>
      </c>
      <c r="C23" s="106">
        <v>0.24242424242424243</v>
      </c>
    </row>
    <row r="24" spans="1:3" ht="72" x14ac:dyDescent="0.3">
      <c r="A24" s="104">
        <v>21</v>
      </c>
      <c r="B24" s="84" t="s">
        <v>105</v>
      </c>
      <c r="C24" s="106">
        <v>0.18181818181818182</v>
      </c>
    </row>
    <row r="25" spans="1:3" ht="57.6" x14ac:dyDescent="0.3">
      <c r="A25" s="104">
        <v>8</v>
      </c>
      <c r="B25" s="84" t="s">
        <v>50</v>
      </c>
      <c r="C25" s="106">
        <v>0.16666666666666666</v>
      </c>
    </row>
    <row r="26" spans="1:3" ht="28.8" x14ac:dyDescent="0.3">
      <c r="A26" s="104">
        <v>16</v>
      </c>
      <c r="B26" s="84" t="s">
        <v>56</v>
      </c>
      <c r="C26" s="106">
        <v>0.12121212121212122</v>
      </c>
    </row>
    <row r="27" spans="1:3" ht="43.2" x14ac:dyDescent="0.3">
      <c r="A27" s="104">
        <v>25</v>
      </c>
      <c r="B27" s="84" t="s">
        <v>61</v>
      </c>
      <c r="C27" s="106">
        <v>0.10606060606060606</v>
      </c>
    </row>
    <row r="28" spans="1:3" ht="72" x14ac:dyDescent="0.3">
      <c r="A28" s="104">
        <v>29</v>
      </c>
      <c r="B28" s="84" t="s">
        <v>100</v>
      </c>
      <c r="C28" s="106">
        <v>9.0909090909090912E-2</v>
      </c>
    </row>
    <row r="29" spans="1:3" ht="43.2" x14ac:dyDescent="0.3">
      <c r="A29" s="104">
        <v>7</v>
      </c>
      <c r="B29" s="84" t="s">
        <v>49</v>
      </c>
      <c r="C29" s="106">
        <v>4.5454545454545456E-2</v>
      </c>
    </row>
    <row r="30" spans="1:3" ht="57.6" x14ac:dyDescent="0.3">
      <c r="A30" s="104">
        <v>20</v>
      </c>
      <c r="B30" s="84" t="s">
        <v>104</v>
      </c>
      <c r="C30" s="106">
        <v>4.5454545454545456E-2</v>
      </c>
    </row>
    <row r="31" spans="1:3" ht="29.4" thickBot="1" x14ac:dyDescent="0.35">
      <c r="A31" s="105">
        <v>30</v>
      </c>
      <c r="B31" s="131" t="s">
        <v>63</v>
      </c>
      <c r="C31" s="107">
        <v>0</v>
      </c>
    </row>
  </sheetData>
  <sortState xmlns:xlrd2="http://schemas.microsoft.com/office/spreadsheetml/2017/richdata2" ref="A2:C31">
    <sortCondition descending="1" ref="C2:C31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Petra - svi podaci</vt:lpstr>
      <vt:lpstr>Rangiranje preduzeća</vt:lpstr>
      <vt:lpstr>Poređenje 2019 - 2021</vt:lpstr>
      <vt:lpstr>Prosek gradova i opština</vt:lpstr>
      <vt:lpstr>Indikatori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</dc:creator>
  <cp:lastModifiedBy>User</cp:lastModifiedBy>
  <dcterms:created xsi:type="dcterms:W3CDTF">2019-04-09T07:36:28Z</dcterms:created>
  <dcterms:modified xsi:type="dcterms:W3CDTF">2021-05-24T17:12:56Z</dcterms:modified>
</cp:coreProperties>
</file>