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8195" windowHeight="7680" activeTab="0"/>
  </bookViews>
  <sheets>
    <sheet name="bilbordi svi izbori srbija" sheetId="1" r:id="rId1"/>
    <sheet name="bilbordi poredjenje" sheetId="2" r:id="rId2"/>
    <sheet name="Sheet3" sheetId="3" r:id="rId3"/>
  </sheets>
  <definedNames/>
  <calcPr fullCalcOnLoad="1"/>
</workbook>
</file>

<file path=xl/sharedStrings.xml><?xml version="1.0" encoding="utf-8"?>
<sst xmlns="http://schemas.openxmlformats.org/spreadsheetml/2006/main" count="47" uniqueCount="38">
  <si>
    <t>DS</t>
  </si>
  <si>
    <t>PREOKRET</t>
  </si>
  <si>
    <t>SNS</t>
  </si>
  <si>
    <t>DSS</t>
  </si>
  <si>
    <t>URS</t>
  </si>
  <si>
    <t>SPS</t>
  </si>
  <si>
    <t>SRS</t>
  </si>
  <si>
    <t>DVERI</t>
  </si>
  <si>
    <t>SDPS</t>
  </si>
  <si>
    <t>SVM</t>
  </si>
  <si>
    <t>PRS</t>
  </si>
  <si>
    <t>LSV</t>
  </si>
  <si>
    <t>RV</t>
  </si>
  <si>
    <t>JS</t>
  </si>
  <si>
    <t>NS</t>
  </si>
  <si>
    <t>SPO</t>
  </si>
  <si>
    <t xml:space="preserve">DS </t>
  </si>
  <si>
    <t>`</t>
  </si>
  <si>
    <t>Preok.</t>
  </si>
  <si>
    <t>total</t>
  </si>
  <si>
    <t xml:space="preserve">List </t>
  </si>
  <si>
    <t>Reported/presidential</t>
  </si>
  <si>
    <t>Reported/parliamentary</t>
  </si>
  <si>
    <t>Total reported in RSD</t>
  </si>
  <si>
    <t>Reported in EUR</t>
  </si>
  <si>
    <t>Estimation of TS in EUR/all types of elections</t>
  </si>
  <si>
    <t>Estimation of TS republic elections in EUR</t>
  </si>
  <si>
    <t>% of sample in the reports</t>
  </si>
  <si>
    <t>Difference between reported and estimation of TS in EUR</t>
  </si>
  <si>
    <t>Comparison of reported and estimated value of bilboard advertizing</t>
  </si>
  <si>
    <t xml:space="preserve">Remark: Estimation of billboards' advertizing value was made on the basis of monitoring billboards during eight weeks of election campaign. Sample of monitoring comprehends around 30% of billboards on Belgrade territory and around 9% of billboards in other parts of Serbia. Although sample includes municipalities from various parts of Serbia and cities of different size, it is not completely representative, which is why deviations are possible especially in regards to estimation by type of election, where certain billboards presented several elections. Estimated price includes VAT, printing and setting up of billboards and discount of 25% to the price of advertizing.  </t>
  </si>
  <si>
    <t xml:space="preserve">Information collected within the projects: Monitoring of election campaign financing (supported by IFES and USAID) and TI regional research CRINIS. All statements are of TS and do not necessarily reflect statements of donors. </t>
  </si>
  <si>
    <t>Estimation of billboard advertizing value - all elections</t>
  </si>
  <si>
    <t>Lists</t>
  </si>
  <si>
    <t>Estimation outside Belgrade</t>
  </si>
  <si>
    <t>Estimation BG</t>
  </si>
  <si>
    <t>Total estimationEUR</t>
  </si>
  <si>
    <t>TOTAL everyone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</si>
</sst>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10"/>
      <name val="Arial"/>
      <family val="2"/>
    </font>
    <font>
      <b/>
      <sz val="9"/>
      <color indexed="8"/>
      <name val="Calibri"/>
      <family val="2"/>
    </font>
    <font>
      <sz val="9"/>
      <name val="Calibri"/>
      <family val="2"/>
    </font>
    <font>
      <sz val="9"/>
      <color indexed="8"/>
      <name val="Calibri"/>
      <family val="2"/>
    </font>
    <font>
      <b/>
      <sz val="9"/>
      <name val="Calibri"/>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9"/>
      <color theme="1"/>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xf>
    <xf numFmtId="3" fontId="42" fillId="0" borderId="10" xfId="55" applyNumberFormat="1" applyFont="1" applyBorder="1" applyAlignment="1">
      <alignment wrapText="1"/>
      <protection/>
    </xf>
    <xf numFmtId="3" fontId="42" fillId="0" borderId="10" xfId="55" applyNumberFormat="1" applyFont="1" applyFill="1" applyBorder="1" applyAlignment="1">
      <alignment wrapText="1"/>
      <protection/>
    </xf>
    <xf numFmtId="3" fontId="42" fillId="0" borderId="10" xfId="0" applyNumberFormat="1" applyFont="1" applyBorder="1" applyAlignment="1">
      <alignment wrapText="1"/>
    </xf>
    <xf numFmtId="3" fontId="43" fillId="0" borderId="10" xfId="55" applyNumberFormat="1" applyFont="1" applyFill="1" applyBorder="1" applyAlignment="1">
      <alignment wrapText="1"/>
      <protection/>
    </xf>
    <xf numFmtId="3" fontId="43" fillId="0" borderId="10" xfId="0" applyNumberFormat="1" applyFont="1" applyBorder="1" applyAlignment="1">
      <alignment wrapText="1"/>
    </xf>
    <xf numFmtId="0" fontId="0" fillId="0" borderId="0" xfId="0" applyAlignment="1">
      <alignment/>
    </xf>
    <xf numFmtId="0" fontId="0" fillId="0" borderId="0" xfId="0" applyAlignment="1">
      <alignment/>
    </xf>
    <xf numFmtId="3" fontId="0" fillId="0" borderId="0" xfId="0" applyNumberFormat="1" applyAlignment="1">
      <alignment wrapText="1"/>
    </xf>
    <xf numFmtId="3" fontId="0" fillId="0" borderId="10" xfId="0" applyNumberFormat="1" applyBorder="1" applyAlignment="1">
      <alignment wrapText="1"/>
    </xf>
    <xf numFmtId="3" fontId="40" fillId="0" borderId="10" xfId="0" applyNumberFormat="1" applyFont="1" applyBorder="1" applyAlignment="1">
      <alignment wrapText="1"/>
    </xf>
    <xf numFmtId="0" fontId="7" fillId="0" borderId="10" xfId="57" applyFont="1" applyBorder="1" applyAlignment="1">
      <alignment horizontal="center" vertical="center" wrapText="1"/>
      <protection/>
    </xf>
    <xf numFmtId="3" fontId="8" fillId="0" borderId="10" xfId="57" applyNumberFormat="1" applyFont="1" applyBorder="1" applyAlignment="1">
      <alignment horizontal="center" vertical="center" wrapText="1"/>
      <protection/>
    </xf>
    <xf numFmtId="0" fontId="7" fillId="0" borderId="10" xfId="56" applyFont="1" applyBorder="1" applyAlignment="1">
      <alignment horizontal="center" vertical="center" wrapText="1"/>
      <protection/>
    </xf>
    <xf numFmtId="3" fontId="8" fillId="0" borderId="10" xfId="56" applyNumberFormat="1" applyFont="1" applyBorder="1" applyAlignment="1">
      <alignment horizontal="center" vertical="center" wrapText="1"/>
      <protection/>
    </xf>
    <xf numFmtId="3" fontId="44" fillId="0" borderId="10" xfId="55" applyNumberFormat="1" applyFont="1" applyBorder="1" applyAlignment="1">
      <alignment wrapText="1"/>
      <protection/>
    </xf>
    <xf numFmtId="3" fontId="44" fillId="0" borderId="10" xfId="0" applyNumberFormat="1" applyFont="1" applyBorder="1" applyAlignment="1">
      <alignment wrapText="1"/>
    </xf>
    <xf numFmtId="3" fontId="7" fillId="0" borderId="10" xfId="56" applyNumberFormat="1" applyFont="1" applyBorder="1" applyAlignment="1">
      <alignment horizontal="center" vertical="center" wrapText="1"/>
      <protection/>
    </xf>
    <xf numFmtId="3" fontId="44" fillId="0" borderId="10" xfId="0" applyNumberFormat="1" applyFont="1" applyBorder="1" applyAlignment="1">
      <alignment/>
    </xf>
    <xf numFmtId="3" fontId="7" fillId="0" borderId="10" xfId="57" applyNumberFormat="1" applyFont="1" applyBorder="1" applyAlignment="1">
      <alignment horizontal="center" vertical="center" wrapText="1"/>
      <protection/>
    </xf>
    <xf numFmtId="0" fontId="7" fillId="0" borderId="11" xfId="57" applyFont="1" applyBorder="1" applyAlignment="1">
      <alignment horizontal="center" vertical="center" wrapText="1"/>
      <protection/>
    </xf>
    <xf numFmtId="3" fontId="8" fillId="0" borderId="11" xfId="57" applyNumberFormat="1" applyFont="1" applyBorder="1" applyAlignment="1">
      <alignment horizontal="center" vertical="center" wrapText="1"/>
      <protection/>
    </xf>
    <xf numFmtId="3" fontId="8" fillId="0" borderId="11" xfId="56" applyNumberFormat="1" applyFont="1" applyBorder="1" applyAlignment="1">
      <alignment horizontal="center" vertical="center" wrapText="1"/>
      <protection/>
    </xf>
    <xf numFmtId="3" fontId="7" fillId="0" borderId="11" xfId="56" applyNumberFormat="1" applyFont="1" applyBorder="1" applyAlignment="1">
      <alignment horizontal="center" vertical="center" wrapText="1"/>
      <protection/>
    </xf>
    <xf numFmtId="0" fontId="44" fillId="0" borderId="0" xfId="0" applyFont="1" applyAlignment="1">
      <alignment/>
    </xf>
    <xf numFmtId="3" fontId="44" fillId="0" borderId="11" xfId="55" applyNumberFormat="1" applyFont="1" applyBorder="1" applyAlignment="1">
      <alignment wrapText="1"/>
      <protection/>
    </xf>
    <xf numFmtId="3" fontId="44" fillId="0" borderId="11" xfId="0" applyNumberFormat="1" applyFont="1" applyBorder="1" applyAlignment="1">
      <alignment wrapText="1"/>
    </xf>
    <xf numFmtId="0" fontId="9" fillId="0" borderId="10" xfId="57" applyFont="1" applyBorder="1" applyAlignment="1">
      <alignment horizontal="center" vertical="center" wrapText="1"/>
      <protection/>
    </xf>
    <xf numFmtId="3" fontId="6" fillId="0" borderId="10" xfId="57" applyNumberFormat="1" applyFont="1" applyBorder="1" applyAlignment="1">
      <alignment horizontal="center" vertical="center" wrapText="1"/>
      <protection/>
    </xf>
    <xf numFmtId="0" fontId="44" fillId="0" borderId="0" xfId="0" applyFont="1" applyAlignment="1">
      <alignment/>
    </xf>
    <xf numFmtId="3" fontId="45" fillId="0" borderId="10" xfId="55" applyNumberFormat="1" applyFont="1" applyBorder="1" applyAlignment="1">
      <alignment wrapText="1"/>
      <protection/>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44" fillId="0" borderId="0" xfId="0" applyFont="1" applyAlignment="1">
      <alignment horizontal="center" wrapText="1"/>
    </xf>
    <xf numFmtId="0" fontId="0" fillId="0" borderId="0" xfId="0"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45" fillId="0" borderId="10" xfId="0" applyFont="1" applyBorder="1" applyAlignment="1">
      <alignment horizontal="center"/>
    </xf>
    <xf numFmtId="0" fontId="10" fillId="0" borderId="0"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29</xdr:row>
      <xdr:rowOff>371475</xdr:rowOff>
    </xdr:from>
    <xdr:to>
      <xdr:col>8</xdr:col>
      <xdr:colOff>57150</xdr:colOff>
      <xdr:row>29</xdr:row>
      <xdr:rowOff>771525</xdr:rowOff>
    </xdr:to>
    <xdr:pic>
      <xdr:nvPicPr>
        <xdr:cNvPr id="1" name="Picture 1" descr="ts-logo-izbor"/>
        <xdr:cNvPicPr preferRelativeResize="1">
          <a:picLocks noChangeAspect="1"/>
        </xdr:cNvPicPr>
      </xdr:nvPicPr>
      <xdr:blipFill>
        <a:blip r:embed="rId1"/>
        <a:stretch>
          <a:fillRect/>
        </a:stretch>
      </xdr:blipFill>
      <xdr:spPr>
        <a:xfrm>
          <a:off x="3362325" y="7839075"/>
          <a:ext cx="19621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23</xdr:row>
      <xdr:rowOff>0</xdr:rowOff>
    </xdr:from>
    <xdr:to>
      <xdr:col>8</xdr:col>
      <xdr:colOff>323850</xdr:colOff>
      <xdr:row>24</xdr:row>
      <xdr:rowOff>171450</xdr:rowOff>
    </xdr:to>
    <xdr:pic>
      <xdr:nvPicPr>
        <xdr:cNvPr id="1" name="Picture 1" descr="ts-logo-izbor"/>
        <xdr:cNvPicPr preferRelativeResize="1">
          <a:picLocks noChangeAspect="1"/>
        </xdr:cNvPicPr>
      </xdr:nvPicPr>
      <xdr:blipFill>
        <a:blip r:embed="rId1"/>
        <a:stretch>
          <a:fillRect/>
        </a:stretch>
      </xdr:blipFill>
      <xdr:spPr>
        <a:xfrm>
          <a:off x="3781425" y="5534025"/>
          <a:ext cx="1771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0"/>
  <sheetViews>
    <sheetView tabSelected="1" zoomScalePageLayoutView="0" workbookViewId="0" topLeftCell="A23">
      <selection activeCell="A29" sqref="A29:D30"/>
    </sheetView>
  </sheetViews>
  <sheetFormatPr defaultColWidth="9.140625" defaultRowHeight="15"/>
  <cols>
    <col min="1" max="1" width="11.421875" style="0" customWidth="1"/>
    <col min="2" max="3" width="10.140625" style="0" bestFit="1" customWidth="1"/>
    <col min="4" max="4" width="10.7109375" style="0" customWidth="1"/>
  </cols>
  <sheetData>
    <row r="1" spans="1:4" s="1" customFormat="1" ht="37.5" customHeight="1">
      <c r="A1" s="32" t="s">
        <v>32</v>
      </c>
      <c r="B1" s="33"/>
      <c r="C1" s="33"/>
      <c r="D1" s="34"/>
    </row>
    <row r="2" spans="1:4" ht="47.25">
      <c r="A2" s="2" t="s">
        <v>33</v>
      </c>
      <c r="B2" s="3" t="s">
        <v>34</v>
      </c>
      <c r="C2" s="4" t="s">
        <v>35</v>
      </c>
      <c r="D2" s="4" t="s">
        <v>36</v>
      </c>
    </row>
    <row r="3" spans="1:10" ht="15.75">
      <c r="A3" s="2" t="s">
        <v>0</v>
      </c>
      <c r="B3" s="10">
        <v>478872.225</v>
      </c>
      <c r="C3" s="4">
        <v>627980.4</v>
      </c>
      <c r="D3" s="4">
        <f>B3+C3</f>
        <v>1106852.625</v>
      </c>
      <c r="G3" s="9"/>
      <c r="H3" s="9"/>
      <c r="I3" s="9"/>
      <c r="J3" s="9"/>
    </row>
    <row r="4" spans="1:10" ht="24" customHeight="1">
      <c r="A4" s="2" t="s">
        <v>1</v>
      </c>
      <c r="B4" s="10">
        <v>166773.525</v>
      </c>
      <c r="C4" s="4">
        <v>214252.80000000002</v>
      </c>
      <c r="D4" s="4">
        <f aca="true" t="shared" si="0" ref="D4:D18">B4+C4</f>
        <v>381026.325</v>
      </c>
      <c r="G4" s="9"/>
      <c r="H4" s="9"/>
      <c r="I4" s="9"/>
      <c r="J4" s="9"/>
    </row>
    <row r="5" spans="1:10" ht="15.75">
      <c r="A5" s="2" t="s">
        <v>2</v>
      </c>
      <c r="B5" s="10">
        <v>591756.3</v>
      </c>
      <c r="C5" s="4">
        <v>717915.6000000001</v>
      </c>
      <c r="D5" s="4">
        <f t="shared" si="0"/>
        <v>1309671.9000000001</v>
      </c>
      <c r="G5" s="9"/>
      <c r="H5" s="9"/>
      <c r="I5" s="9"/>
      <c r="J5" s="9"/>
    </row>
    <row r="6" spans="1:10" ht="15.75">
      <c r="A6" s="2" t="s">
        <v>3</v>
      </c>
      <c r="B6" s="10">
        <v>187113.15</v>
      </c>
      <c r="C6" s="4">
        <v>206067.59999999998</v>
      </c>
      <c r="D6" s="4">
        <f t="shared" si="0"/>
        <v>393180.75</v>
      </c>
      <c r="G6" s="9"/>
      <c r="H6" s="9"/>
      <c r="I6" s="9"/>
      <c r="J6" s="9"/>
    </row>
    <row r="7" spans="1:10" ht="15.75">
      <c r="A7" s="2" t="s">
        <v>4</v>
      </c>
      <c r="B7" s="10">
        <v>438323.85</v>
      </c>
      <c r="C7" s="4">
        <v>245833.2</v>
      </c>
      <c r="D7" s="4">
        <f t="shared" si="0"/>
        <v>684157.05</v>
      </c>
      <c r="G7" s="9"/>
      <c r="H7" s="9"/>
      <c r="I7" s="9"/>
      <c r="J7" s="9"/>
    </row>
    <row r="8" spans="1:10" ht="15.75">
      <c r="A8" s="2" t="s">
        <v>5</v>
      </c>
      <c r="B8" s="10">
        <v>110492.25</v>
      </c>
      <c r="C8" s="4">
        <v>143818.80000000002</v>
      </c>
      <c r="D8" s="4">
        <f t="shared" si="0"/>
        <v>254311.05000000002</v>
      </c>
      <c r="G8" s="9"/>
      <c r="H8" s="9"/>
      <c r="I8" s="9"/>
      <c r="J8" s="9"/>
    </row>
    <row r="9" spans="1:10" ht="15.75">
      <c r="A9" s="2" t="s">
        <v>6</v>
      </c>
      <c r="B9" s="10">
        <v>136011.59999999998</v>
      </c>
      <c r="C9" s="4">
        <v>70846.8</v>
      </c>
      <c r="D9" s="4">
        <f t="shared" si="0"/>
        <v>206858.39999999997</v>
      </c>
      <c r="G9" s="9"/>
      <c r="H9" s="9"/>
      <c r="I9" s="9"/>
      <c r="J9" s="9"/>
    </row>
    <row r="10" spans="1:10" ht="15.75">
      <c r="A10" s="2" t="s">
        <v>7</v>
      </c>
      <c r="B10" s="10">
        <v>17885.25</v>
      </c>
      <c r="C10" s="4">
        <v>33052.8</v>
      </c>
      <c r="D10" s="4">
        <f t="shared" si="0"/>
        <v>50938.05</v>
      </c>
      <c r="G10" s="9"/>
      <c r="H10" s="9"/>
      <c r="I10" s="9"/>
      <c r="J10" s="9"/>
    </row>
    <row r="11" spans="1:10" ht="15.75">
      <c r="A11" s="2" t="s">
        <v>8</v>
      </c>
      <c r="B11" s="10">
        <v>3090.6</v>
      </c>
      <c r="C11" s="4">
        <v>7609.200000000001</v>
      </c>
      <c r="D11" s="4">
        <f t="shared" si="0"/>
        <v>10699.800000000001</v>
      </c>
      <c r="G11" s="9"/>
      <c r="H11" s="9"/>
      <c r="I11" s="9"/>
      <c r="J11" s="9"/>
    </row>
    <row r="12" spans="1:10" ht="15.75">
      <c r="A12" s="2" t="s">
        <v>9</v>
      </c>
      <c r="B12" s="10">
        <v>43322.100000000006</v>
      </c>
      <c r="C12" s="4">
        <v>2595.6000000000004</v>
      </c>
      <c r="D12" s="4">
        <f t="shared" si="0"/>
        <v>45917.700000000004</v>
      </c>
      <c r="G12" s="9"/>
      <c r="H12" s="9"/>
      <c r="I12" s="9"/>
      <c r="J12" s="9"/>
    </row>
    <row r="13" spans="1:10" ht="15.75">
      <c r="A13" s="2" t="s">
        <v>10</v>
      </c>
      <c r="B13" s="10">
        <v>0</v>
      </c>
      <c r="C13" s="4">
        <v>0</v>
      </c>
      <c r="D13" s="4">
        <f t="shared" si="0"/>
        <v>0</v>
      </c>
      <c r="G13" s="9"/>
      <c r="H13" s="9"/>
      <c r="I13" s="9"/>
      <c r="J13" s="9"/>
    </row>
    <row r="14" spans="1:10" ht="15.75">
      <c r="A14" s="3" t="s">
        <v>11</v>
      </c>
      <c r="B14" s="10">
        <v>128548.875</v>
      </c>
      <c r="C14" s="4">
        <v>0</v>
      </c>
      <c r="D14" s="4">
        <f t="shared" si="0"/>
        <v>128548.875</v>
      </c>
      <c r="G14" s="9"/>
      <c r="H14" s="9"/>
      <c r="I14" s="9"/>
      <c r="J14" s="9"/>
    </row>
    <row r="15" spans="1:10" ht="15.75">
      <c r="A15" s="3" t="s">
        <v>12</v>
      </c>
      <c r="B15" s="10">
        <v>14422.799999999997</v>
      </c>
      <c r="C15" s="4">
        <v>0</v>
      </c>
      <c r="D15" s="4">
        <f t="shared" si="0"/>
        <v>14422.799999999997</v>
      </c>
      <c r="G15" s="9"/>
      <c r="H15" s="9"/>
      <c r="I15" s="9"/>
      <c r="J15" s="9"/>
    </row>
    <row r="16" spans="1:10" ht="15.75">
      <c r="A16" s="3" t="s">
        <v>13</v>
      </c>
      <c r="B16" s="10">
        <v>10544.4</v>
      </c>
      <c r="C16" s="4">
        <v>0</v>
      </c>
      <c r="D16" s="4">
        <f t="shared" si="0"/>
        <v>10544.4</v>
      </c>
      <c r="G16" s="9"/>
      <c r="H16" s="9"/>
      <c r="I16" s="9"/>
      <c r="J16" s="9"/>
    </row>
    <row r="17" spans="1:10" ht="15.75">
      <c r="A17" s="3" t="s">
        <v>14</v>
      </c>
      <c r="B17" s="10">
        <v>12078.6</v>
      </c>
      <c r="C17" s="4">
        <v>0</v>
      </c>
      <c r="D17" s="4">
        <f t="shared" si="0"/>
        <v>12078.6</v>
      </c>
      <c r="G17" s="9"/>
      <c r="H17" s="9"/>
      <c r="I17" s="9"/>
      <c r="J17" s="9"/>
    </row>
    <row r="18" spans="1:10" ht="15.75">
      <c r="A18" s="3" t="s">
        <v>15</v>
      </c>
      <c r="B18" s="10">
        <v>6741</v>
      </c>
      <c r="C18" s="4">
        <v>0</v>
      </c>
      <c r="D18" s="4">
        <f t="shared" si="0"/>
        <v>6741</v>
      </c>
      <c r="G18" s="9"/>
      <c r="H18" s="9"/>
      <c r="I18" s="9"/>
      <c r="J18" s="9"/>
    </row>
    <row r="19" spans="1:10" ht="31.5">
      <c r="A19" s="5" t="s">
        <v>37</v>
      </c>
      <c r="B19" s="11">
        <v>2345976.5249999994</v>
      </c>
      <c r="C19" s="6">
        <f>SUM(C3:C18)</f>
        <v>2269972.8000000003</v>
      </c>
      <c r="D19" s="6">
        <f>SUM(D3:D18)</f>
        <v>4615949.325</v>
      </c>
      <c r="G19" s="9"/>
      <c r="H19" s="9"/>
      <c r="I19" s="9"/>
      <c r="J19" s="9"/>
    </row>
    <row r="20" ht="10.5" customHeight="1"/>
    <row r="21" spans="1:4" ht="15">
      <c r="A21" s="35" t="s">
        <v>30</v>
      </c>
      <c r="B21" s="36"/>
      <c r="C21" s="36"/>
      <c r="D21" s="36"/>
    </row>
    <row r="22" spans="1:21" ht="15">
      <c r="A22" s="36"/>
      <c r="B22" s="36"/>
      <c r="C22" s="36"/>
      <c r="D22" s="36"/>
      <c r="E22" s="7"/>
      <c r="F22" s="7"/>
      <c r="G22" s="7"/>
      <c r="H22" s="7"/>
      <c r="I22" s="7"/>
      <c r="J22" s="7"/>
      <c r="K22" s="7"/>
      <c r="L22" s="7"/>
      <c r="M22" s="7"/>
      <c r="N22" s="7"/>
      <c r="O22" s="7"/>
      <c r="P22" s="7"/>
      <c r="Q22" s="7"/>
      <c r="R22" s="7"/>
      <c r="S22" s="7"/>
      <c r="T22" s="7"/>
      <c r="U22" s="7"/>
    </row>
    <row r="23" spans="1:21" ht="15">
      <c r="A23" s="36"/>
      <c r="B23" s="36"/>
      <c r="C23" s="36"/>
      <c r="D23" s="36"/>
      <c r="E23" s="7"/>
      <c r="F23" s="7"/>
      <c r="G23" s="7"/>
      <c r="H23" s="7"/>
      <c r="I23" s="7"/>
      <c r="J23" s="7"/>
      <c r="K23" s="7"/>
      <c r="L23" s="7"/>
      <c r="M23" s="7"/>
      <c r="N23" s="7"/>
      <c r="O23" s="7"/>
      <c r="P23" s="7"/>
      <c r="Q23" s="7"/>
      <c r="R23" s="7"/>
      <c r="S23" s="7"/>
      <c r="T23" s="7"/>
      <c r="U23" s="7"/>
    </row>
    <row r="24" spans="1:21" ht="15">
      <c r="A24" s="36"/>
      <c r="B24" s="36"/>
      <c r="C24" s="36"/>
      <c r="D24" s="36"/>
      <c r="E24" s="7"/>
      <c r="F24" s="7"/>
      <c r="G24" s="7"/>
      <c r="H24" s="7"/>
      <c r="I24" s="7"/>
      <c r="J24" s="7"/>
      <c r="K24" s="7"/>
      <c r="L24" s="7"/>
      <c r="M24" s="7"/>
      <c r="N24" s="7"/>
      <c r="O24" s="7"/>
      <c r="P24" s="7"/>
      <c r="Q24" s="7"/>
      <c r="R24" s="7"/>
      <c r="S24" s="7"/>
      <c r="T24" s="7"/>
      <c r="U24" s="7"/>
    </row>
    <row r="25" spans="1:21" ht="15">
      <c r="A25" s="36"/>
      <c r="B25" s="36"/>
      <c r="C25" s="36"/>
      <c r="D25" s="36"/>
      <c r="E25" s="7"/>
      <c r="F25" s="7"/>
      <c r="G25" s="7"/>
      <c r="H25" s="7"/>
      <c r="I25" s="7"/>
      <c r="J25" s="7"/>
      <c r="K25" s="7"/>
      <c r="L25" s="7"/>
      <c r="M25" s="7"/>
      <c r="N25" s="7"/>
      <c r="O25" s="7"/>
      <c r="P25" s="7"/>
      <c r="Q25" s="7"/>
      <c r="R25" s="7"/>
      <c r="S25" s="7"/>
      <c r="T25" s="7"/>
      <c r="U25" s="7"/>
    </row>
    <row r="26" spans="1:21" ht="15">
      <c r="A26" s="36"/>
      <c r="B26" s="36"/>
      <c r="C26" s="36"/>
      <c r="D26" s="36"/>
      <c r="E26" s="7"/>
      <c r="F26" s="7"/>
      <c r="G26" s="7"/>
      <c r="H26" s="7"/>
      <c r="I26" s="7"/>
      <c r="J26" s="7"/>
      <c r="K26" s="7"/>
      <c r="L26" s="7"/>
      <c r="M26" s="7"/>
      <c r="N26" s="7"/>
      <c r="O26" s="7"/>
      <c r="P26" s="7"/>
      <c r="Q26" s="7"/>
      <c r="R26" s="7"/>
      <c r="S26" s="7"/>
      <c r="T26" s="7"/>
      <c r="U26" s="7"/>
    </row>
    <row r="27" spans="1:4" ht="80.25" customHeight="1">
      <c r="A27" s="36"/>
      <c r="B27" s="36"/>
      <c r="C27" s="36"/>
      <c r="D27" s="36"/>
    </row>
    <row r="28" ht="15.75" thickBot="1"/>
    <row r="29" spans="1:4" ht="15">
      <c r="A29" s="37" t="s">
        <v>31</v>
      </c>
      <c r="B29" s="38"/>
      <c r="C29" s="38"/>
      <c r="D29" s="39"/>
    </row>
    <row r="30" spans="1:4" ht="75.75" customHeight="1" thickBot="1">
      <c r="A30" s="40"/>
      <c r="B30" s="41"/>
      <c r="C30" s="41"/>
      <c r="D30" s="42"/>
    </row>
  </sheetData>
  <sheetProtection/>
  <mergeCells count="3">
    <mergeCell ref="A1:D1"/>
    <mergeCell ref="A21:D27"/>
    <mergeCell ref="A29:D3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25"/>
  <sheetViews>
    <sheetView zoomScalePageLayoutView="0" workbookViewId="0" topLeftCell="A1">
      <selection activeCell="A14" sqref="A14:I18"/>
    </sheetView>
  </sheetViews>
  <sheetFormatPr defaultColWidth="9.140625" defaultRowHeight="15"/>
  <cols>
    <col min="1" max="1" width="7.140625" style="0" customWidth="1"/>
    <col min="2" max="2" width="9.8515625" style="0" bestFit="1" customWidth="1"/>
    <col min="3" max="3" width="10.7109375" style="0" customWidth="1"/>
    <col min="4" max="4" width="10.57421875" style="0" customWidth="1"/>
    <col min="5" max="5" width="9.28125" style="0" bestFit="1" customWidth="1"/>
    <col min="6" max="6" width="9.140625" style="0" customWidth="1"/>
    <col min="7" max="7" width="10.8515625" style="0" customWidth="1"/>
    <col min="8" max="8" width="10.8515625" style="8" customWidth="1"/>
    <col min="9" max="9" width="11.57421875" style="0" customWidth="1"/>
  </cols>
  <sheetData>
    <row r="1" spans="1:9" s="8" customFormat="1" ht="15">
      <c r="A1" s="43" t="s">
        <v>29</v>
      </c>
      <c r="B1" s="43"/>
      <c r="C1" s="43"/>
      <c r="D1" s="43"/>
      <c r="E1" s="43"/>
      <c r="F1" s="43"/>
      <c r="G1" s="43"/>
      <c r="H1" s="43"/>
      <c r="I1" s="43"/>
    </row>
    <row r="2" spans="1:9" ht="62.25" customHeight="1">
      <c r="A2" s="12" t="s">
        <v>20</v>
      </c>
      <c r="B2" s="13" t="s">
        <v>21</v>
      </c>
      <c r="C2" s="13" t="s">
        <v>22</v>
      </c>
      <c r="D2" s="14" t="s">
        <v>23</v>
      </c>
      <c r="E2" s="15" t="s">
        <v>24</v>
      </c>
      <c r="F2" s="15" t="s">
        <v>25</v>
      </c>
      <c r="G2" s="16" t="s">
        <v>26</v>
      </c>
      <c r="H2" s="16" t="s">
        <v>27</v>
      </c>
      <c r="I2" s="17" t="s">
        <v>28</v>
      </c>
    </row>
    <row r="3" spans="1:9" ht="15">
      <c r="A3" s="12" t="s">
        <v>2</v>
      </c>
      <c r="B3" s="13">
        <v>7680000</v>
      </c>
      <c r="C3" s="13">
        <v>0</v>
      </c>
      <c r="D3" s="18">
        <f>B3+C3</f>
        <v>7680000</v>
      </c>
      <c r="E3" s="15">
        <f>D3/113</f>
        <v>67964.6017699115</v>
      </c>
      <c r="F3" s="19">
        <v>1309671.9000000001</v>
      </c>
      <c r="G3" s="16">
        <f>F3/100*50</f>
        <v>654835.9500000001</v>
      </c>
      <c r="H3" s="16">
        <f>E3/G3*100</f>
        <v>10.378874551696725</v>
      </c>
      <c r="I3" s="17">
        <f>E3-G3</f>
        <v>-586871.3482300886</v>
      </c>
    </row>
    <row r="4" spans="1:9" ht="15">
      <c r="A4" s="12" t="s">
        <v>16</v>
      </c>
      <c r="B4" s="13">
        <v>33065540</v>
      </c>
      <c r="C4" s="15">
        <v>19262815</v>
      </c>
      <c r="D4" s="18">
        <f aca="true" t="shared" si="0" ref="D4:D11">B4+C4</f>
        <v>52328355</v>
      </c>
      <c r="E4" s="15">
        <f aca="true" t="shared" si="1" ref="E4:E11">D4/113</f>
        <v>463082.78761061945</v>
      </c>
      <c r="F4" s="19">
        <v>1106852.625</v>
      </c>
      <c r="G4" s="16">
        <f>F4/100*50</f>
        <v>553426.3125</v>
      </c>
      <c r="H4" s="16">
        <f aca="true" t="shared" si="2" ref="H4:H12">E4/G4*100</f>
        <v>83.67560001235384</v>
      </c>
      <c r="I4" s="17">
        <f aca="true" t="shared" si="3" ref="I4:I11">E4-G4</f>
        <v>-90343.52488938055</v>
      </c>
    </row>
    <row r="5" spans="1:9" ht="15">
      <c r="A5" s="12" t="s">
        <v>5</v>
      </c>
      <c r="B5" s="13">
        <v>1541912</v>
      </c>
      <c r="C5" s="15">
        <v>14781630</v>
      </c>
      <c r="D5" s="18">
        <f t="shared" si="0"/>
        <v>16323542</v>
      </c>
      <c r="E5" s="15">
        <f t="shared" si="1"/>
        <v>144456.1238938053</v>
      </c>
      <c r="F5" s="19">
        <v>254311.05000000002</v>
      </c>
      <c r="G5" s="16">
        <f>F5/100*75</f>
        <v>190733.2875</v>
      </c>
      <c r="H5" s="16">
        <f t="shared" si="2"/>
        <v>75.73723799722443</v>
      </c>
      <c r="I5" s="17">
        <f t="shared" si="3"/>
        <v>-46277.16360619469</v>
      </c>
    </row>
    <row r="6" spans="1:11" ht="15">
      <c r="A6" s="12" t="s">
        <v>3</v>
      </c>
      <c r="B6" s="13">
        <v>1746161</v>
      </c>
      <c r="C6" s="15">
        <v>15146075</v>
      </c>
      <c r="D6" s="18">
        <f t="shared" si="0"/>
        <v>16892236</v>
      </c>
      <c r="E6" s="15">
        <f t="shared" si="1"/>
        <v>149488.81415929203</v>
      </c>
      <c r="F6" s="19">
        <v>393180.75</v>
      </c>
      <c r="G6" s="16">
        <f>F6/100*55</f>
        <v>216249.4125</v>
      </c>
      <c r="H6" s="16">
        <f t="shared" si="2"/>
        <v>69.12796313806957</v>
      </c>
      <c r="I6" s="17">
        <f t="shared" si="3"/>
        <v>-66760.59834070798</v>
      </c>
      <c r="K6" t="s">
        <v>17</v>
      </c>
    </row>
    <row r="7" spans="1:9" ht="15">
      <c r="A7" s="12" t="s">
        <v>4</v>
      </c>
      <c r="B7" s="20">
        <v>13649580</v>
      </c>
      <c r="C7" s="15">
        <v>17766180</v>
      </c>
      <c r="D7" s="18">
        <f t="shared" si="0"/>
        <v>31415760</v>
      </c>
      <c r="E7" s="15">
        <f t="shared" si="1"/>
        <v>278015.57522123895</v>
      </c>
      <c r="F7" s="19">
        <v>684157.05</v>
      </c>
      <c r="G7" s="16">
        <f>F7/100*50</f>
        <v>342078.525</v>
      </c>
      <c r="H7" s="16">
        <f t="shared" si="2"/>
        <v>81.27244328513137</v>
      </c>
      <c r="I7" s="17">
        <f t="shared" si="3"/>
        <v>-64062.949778761074</v>
      </c>
    </row>
    <row r="8" spans="1:9" ht="15">
      <c r="A8" s="12" t="s">
        <v>18</v>
      </c>
      <c r="B8" s="13">
        <v>3444774</v>
      </c>
      <c r="C8" s="18">
        <v>30546818</v>
      </c>
      <c r="D8" s="18">
        <f t="shared" si="0"/>
        <v>33991592</v>
      </c>
      <c r="E8" s="15">
        <f t="shared" si="1"/>
        <v>300810.54867256636</v>
      </c>
      <c r="F8" s="19">
        <v>381026.325</v>
      </c>
      <c r="G8" s="16">
        <f>F8/100*75</f>
        <v>285769.74375</v>
      </c>
      <c r="H8" s="16">
        <f t="shared" si="2"/>
        <v>105.26326010766363</v>
      </c>
      <c r="I8" s="17">
        <f t="shared" si="3"/>
        <v>15040.804922566342</v>
      </c>
    </row>
    <row r="9" spans="1:9" ht="15">
      <c r="A9" s="12" t="s">
        <v>6</v>
      </c>
      <c r="B9" s="13">
        <v>2660052</v>
      </c>
      <c r="C9" s="15">
        <v>8382156</v>
      </c>
      <c r="D9" s="18">
        <f t="shared" si="0"/>
        <v>11042208</v>
      </c>
      <c r="E9" s="15">
        <f t="shared" si="1"/>
        <v>97718.65486725664</v>
      </c>
      <c r="F9" s="19">
        <v>206858.39999999997</v>
      </c>
      <c r="G9" s="16">
        <f>F9/100*70</f>
        <v>144800.87999999998</v>
      </c>
      <c r="H9" s="16">
        <f t="shared" si="2"/>
        <v>67.48484875731188</v>
      </c>
      <c r="I9" s="17">
        <f t="shared" si="3"/>
        <v>-47082.22513274333</v>
      </c>
    </row>
    <row r="10" spans="1:9" ht="15">
      <c r="A10" s="12" t="s">
        <v>7</v>
      </c>
      <c r="B10" s="13">
        <v>1329241</v>
      </c>
      <c r="C10" s="15">
        <v>2060869</v>
      </c>
      <c r="D10" s="18">
        <f t="shared" si="0"/>
        <v>3390110</v>
      </c>
      <c r="E10" s="15">
        <f t="shared" si="1"/>
        <v>30000.973451327434</v>
      </c>
      <c r="F10" s="19">
        <v>50938.05</v>
      </c>
      <c r="G10" s="16">
        <f>F10/100*70</f>
        <v>35656.635</v>
      </c>
      <c r="H10" s="16">
        <f t="shared" si="2"/>
        <v>84.1385437838636</v>
      </c>
      <c r="I10" s="17">
        <f t="shared" si="3"/>
        <v>-5655.661548672568</v>
      </c>
    </row>
    <row r="11" spans="1:9" ht="15">
      <c r="A11" s="21" t="s">
        <v>9</v>
      </c>
      <c r="B11" s="22">
        <v>0</v>
      </c>
      <c r="C11" s="23">
        <v>1717582</v>
      </c>
      <c r="D11" s="24">
        <f t="shared" si="0"/>
        <v>1717582</v>
      </c>
      <c r="E11" s="23">
        <f t="shared" si="1"/>
        <v>15199.840707964602</v>
      </c>
      <c r="F11" s="25">
        <v>45917.700000000004</v>
      </c>
      <c r="G11" s="26">
        <f>F11/100*40</f>
        <v>18367.08</v>
      </c>
      <c r="H11" s="16">
        <f t="shared" si="2"/>
        <v>82.75589101786784</v>
      </c>
      <c r="I11" s="27">
        <f t="shared" si="3"/>
        <v>-3167.2392920353996</v>
      </c>
    </row>
    <row r="12" spans="1:9" s="8" customFormat="1" ht="15">
      <c r="A12" s="28" t="s">
        <v>19</v>
      </c>
      <c r="B12" s="29">
        <f>SUM(B3:B11)</f>
        <v>65117260</v>
      </c>
      <c r="C12" s="29">
        <f aca="true" t="shared" si="4" ref="C12:I12">SUM(C3:C11)</f>
        <v>109664125</v>
      </c>
      <c r="D12" s="29">
        <f t="shared" si="4"/>
        <v>174781385</v>
      </c>
      <c r="E12" s="29">
        <f t="shared" si="4"/>
        <v>1546737.9203539824</v>
      </c>
      <c r="F12" s="29">
        <f t="shared" si="4"/>
        <v>4432913.850000001</v>
      </c>
      <c r="G12" s="29">
        <f t="shared" si="4"/>
        <v>2441917.82625</v>
      </c>
      <c r="H12" s="31">
        <f t="shared" si="2"/>
        <v>63.341112617588536</v>
      </c>
      <c r="I12" s="29">
        <f t="shared" si="4"/>
        <v>-895179.9058960179</v>
      </c>
    </row>
    <row r="13" spans="1:9" ht="15">
      <c r="A13" s="30"/>
      <c r="B13" s="30"/>
      <c r="C13" s="30"/>
      <c r="D13" s="30"/>
      <c r="E13" s="30"/>
      <c r="F13" s="30"/>
      <c r="G13" s="30"/>
      <c r="H13" s="30"/>
      <c r="I13" s="30"/>
    </row>
    <row r="14" spans="1:9" ht="15">
      <c r="A14" s="44" t="s">
        <v>30</v>
      </c>
      <c r="B14" s="44"/>
      <c r="C14" s="44"/>
      <c r="D14" s="44"/>
      <c r="E14" s="44"/>
      <c r="F14" s="44"/>
      <c r="G14" s="44"/>
      <c r="H14" s="44"/>
      <c r="I14" s="44"/>
    </row>
    <row r="15" spans="1:9" ht="15">
      <c r="A15" s="44"/>
      <c r="B15" s="44"/>
      <c r="C15" s="44"/>
      <c r="D15" s="44"/>
      <c r="E15" s="44"/>
      <c r="F15" s="44"/>
      <c r="G15" s="44"/>
      <c r="H15" s="44"/>
      <c r="I15" s="44"/>
    </row>
    <row r="16" spans="1:9" ht="15">
      <c r="A16" s="44"/>
      <c r="B16" s="44"/>
      <c r="C16" s="44"/>
      <c r="D16" s="44"/>
      <c r="E16" s="44"/>
      <c r="F16" s="44"/>
      <c r="G16" s="44"/>
      <c r="H16" s="44"/>
      <c r="I16" s="44"/>
    </row>
    <row r="17" spans="1:9" ht="15">
      <c r="A17" s="44"/>
      <c r="B17" s="44"/>
      <c r="C17" s="44"/>
      <c r="D17" s="44"/>
      <c r="E17" s="44"/>
      <c r="F17" s="44"/>
      <c r="G17" s="44"/>
      <c r="H17" s="44"/>
      <c r="I17" s="44"/>
    </row>
    <row r="18" spans="1:9" ht="40.5" customHeight="1">
      <c r="A18" s="44"/>
      <c r="B18" s="44"/>
      <c r="C18" s="44"/>
      <c r="D18" s="44"/>
      <c r="E18" s="44"/>
      <c r="F18" s="44"/>
      <c r="G18" s="44"/>
      <c r="H18" s="44"/>
      <c r="I18" s="44"/>
    </row>
    <row r="19" ht="15.75" thickBot="1"/>
    <row r="20" spans="2:9" ht="15">
      <c r="B20" s="37" t="s">
        <v>31</v>
      </c>
      <c r="C20" s="38"/>
      <c r="D20" s="38"/>
      <c r="E20" s="38"/>
      <c r="F20" s="38"/>
      <c r="G20" s="38"/>
      <c r="H20" s="38"/>
      <c r="I20" s="39"/>
    </row>
    <row r="21" spans="1:15" ht="32.25" customHeight="1" thickBot="1">
      <c r="A21" s="8"/>
      <c r="B21" s="40"/>
      <c r="C21" s="41"/>
      <c r="D21" s="41"/>
      <c r="E21" s="41"/>
      <c r="F21" s="41"/>
      <c r="G21" s="41"/>
      <c r="H21" s="41"/>
      <c r="I21" s="42"/>
      <c r="J21" s="8"/>
      <c r="K21" s="8"/>
      <c r="L21" s="8"/>
      <c r="M21" s="8"/>
      <c r="N21" s="8"/>
      <c r="O21" s="8"/>
    </row>
    <row r="22" spans="1:15" ht="15">
      <c r="A22" s="8"/>
      <c r="B22" s="8"/>
      <c r="C22" s="8"/>
      <c r="D22" s="8"/>
      <c r="E22" s="8"/>
      <c r="F22" s="8"/>
      <c r="G22" s="8"/>
      <c r="I22" s="8"/>
      <c r="J22" s="8"/>
      <c r="K22" s="8"/>
      <c r="L22" s="8"/>
      <c r="M22" s="8"/>
      <c r="N22" s="8"/>
      <c r="O22" s="8"/>
    </row>
    <row r="23" spans="1:15" ht="15">
      <c r="A23" s="8"/>
      <c r="B23" s="8"/>
      <c r="C23" s="8"/>
      <c r="D23" s="8"/>
      <c r="E23" s="8"/>
      <c r="F23" s="8"/>
      <c r="G23" s="8"/>
      <c r="I23" s="8"/>
      <c r="J23" s="8"/>
      <c r="K23" s="8"/>
      <c r="L23" s="8"/>
      <c r="M23" s="8"/>
      <c r="N23" s="8"/>
      <c r="O23" s="8"/>
    </row>
    <row r="24" spans="1:15" ht="15">
      <c r="A24" s="8"/>
      <c r="B24" s="8"/>
      <c r="C24" s="8"/>
      <c r="D24" s="8"/>
      <c r="E24" s="8"/>
      <c r="F24" s="8"/>
      <c r="I24" s="8"/>
      <c r="J24" s="8"/>
      <c r="K24" s="8"/>
      <c r="L24" s="8"/>
      <c r="M24" s="8"/>
      <c r="N24" s="8"/>
      <c r="O24" s="8"/>
    </row>
    <row r="25" spans="1:15" ht="15">
      <c r="A25" s="8"/>
      <c r="B25" s="8"/>
      <c r="C25" s="8"/>
      <c r="D25" s="8"/>
      <c r="E25" s="8"/>
      <c r="F25" s="8"/>
      <c r="G25" s="8"/>
      <c r="I25" s="8"/>
      <c r="J25" s="8"/>
      <c r="K25" s="8"/>
      <c r="L25" s="8"/>
      <c r="M25" s="8"/>
      <c r="N25" s="8"/>
      <c r="O25" s="8"/>
    </row>
  </sheetData>
  <sheetProtection/>
  <mergeCells count="3">
    <mergeCell ref="A1:I1"/>
    <mergeCell ref="A14:I18"/>
    <mergeCell ref="B20:I21"/>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Popsy</cp:lastModifiedBy>
  <cp:lastPrinted>2012-07-24T10:24:09Z</cp:lastPrinted>
  <dcterms:created xsi:type="dcterms:W3CDTF">2012-07-24T04:12:43Z</dcterms:created>
  <dcterms:modified xsi:type="dcterms:W3CDTF">2012-07-25T09:00:25Z</dcterms:modified>
  <cp:category/>
  <cp:version/>
  <cp:contentType/>
  <cp:contentStatus/>
</cp:coreProperties>
</file>